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75" windowWidth="8595" windowHeight="6765" tabRatio="956" activeTab="5"/>
  </bookViews>
  <sheets>
    <sheet name="Toplam" sheetId="12" r:id="rId1"/>
    <sheet name="Otomobil" sheetId="4" r:id="rId2"/>
    <sheet name="2013-2014 İthalat İhracat" sheetId="11" r:id="rId3"/>
    <sheet name="Dış Ticaret Sınıf Verileri " sheetId="9" r:id="rId4"/>
    <sheet name="2000-2014 Dış Ticaret" sheetId="8" r:id="rId5"/>
    <sheet name="Dış Ticaret Dengesi" sheetId="7" r:id="rId6"/>
  </sheets>
  <calcPr calcId="145621"/>
</workbook>
</file>

<file path=xl/calcChain.xml><?xml version="1.0" encoding="utf-8"?>
<calcChain xmlns="http://schemas.openxmlformats.org/spreadsheetml/2006/main">
  <c r="Q37" i="8" l="1"/>
  <c r="H6" i="7" l="1"/>
  <c r="H7" i="7"/>
  <c r="H8" i="7"/>
  <c r="H9" i="7"/>
  <c r="H10" i="7"/>
  <c r="E10" i="7"/>
  <c r="K25" i="12"/>
  <c r="R36" i="8" l="1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P37" i="8"/>
  <c r="R37" i="8" l="1"/>
  <c r="H13" i="7"/>
  <c r="D18" i="9" l="1"/>
  <c r="E8" i="7" l="1"/>
  <c r="Q22" i="4" l="1"/>
  <c r="Q21" i="4"/>
  <c r="Q24" i="12"/>
  <c r="Q23" i="12"/>
  <c r="E7" i="7" l="1"/>
  <c r="O37" i="8"/>
  <c r="O10" i="8"/>
  <c r="O9" i="8"/>
  <c r="O8" i="8"/>
  <c r="O5" i="8"/>
  <c r="O11" i="8" s="1"/>
  <c r="D46" i="9"/>
  <c r="D32" i="9"/>
  <c r="D17" i="9"/>
  <c r="D3" i="9"/>
  <c r="N24" i="4"/>
  <c r="N23" i="4"/>
  <c r="O23" i="4"/>
  <c r="P23" i="4"/>
  <c r="O24" i="4"/>
  <c r="P24" i="4"/>
  <c r="N26" i="12"/>
  <c r="N25" i="12"/>
  <c r="O25" i="12"/>
  <c r="P25" i="12"/>
  <c r="O26" i="12"/>
  <c r="P26" i="12"/>
  <c r="M25" i="12"/>
  <c r="M26" i="12"/>
  <c r="Q24" i="4" l="1"/>
  <c r="Q25" i="12"/>
  <c r="Q23" i="4"/>
  <c r="Q26" i="12"/>
  <c r="Q8" i="8"/>
  <c r="P8" i="8" l="1"/>
  <c r="N37" i="8"/>
  <c r="M37" i="8"/>
  <c r="L37" i="8"/>
  <c r="Q5" i="8" l="1"/>
  <c r="P5" i="8"/>
  <c r="H12" i="7" l="1"/>
  <c r="E12" i="7"/>
  <c r="E6" i="7" l="1"/>
  <c r="E9" i="7"/>
  <c r="E11" i="7"/>
  <c r="E13" i="7"/>
  <c r="E14" i="7"/>
  <c r="E15" i="7"/>
  <c r="E16" i="7"/>
  <c r="R4" i="8" l="1"/>
  <c r="R5" i="8"/>
  <c r="R6" i="8"/>
  <c r="R7" i="8"/>
  <c r="E14" i="11" l="1"/>
  <c r="E80" i="11"/>
  <c r="K37" i="8" l="1"/>
  <c r="J37" i="8"/>
  <c r="I37" i="8"/>
  <c r="H37" i="8"/>
  <c r="G37" i="8"/>
  <c r="F37" i="8"/>
  <c r="E37" i="8"/>
  <c r="D37" i="8"/>
  <c r="C37" i="8"/>
  <c r="B37" i="8"/>
  <c r="K11" i="8" l="1"/>
  <c r="J11" i="8"/>
  <c r="I11" i="8"/>
  <c r="H11" i="8"/>
  <c r="G11" i="8"/>
  <c r="F11" i="8"/>
  <c r="E11" i="8"/>
  <c r="D11" i="8"/>
  <c r="C11" i="8"/>
  <c r="B11" i="8"/>
  <c r="Q10" i="8"/>
  <c r="P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Q9" i="8"/>
  <c r="P9" i="8"/>
  <c r="N9" i="8"/>
  <c r="M9" i="8"/>
  <c r="L9" i="8"/>
  <c r="K9" i="8"/>
  <c r="J9" i="8"/>
  <c r="I9" i="8"/>
  <c r="H9" i="8"/>
  <c r="G9" i="8"/>
  <c r="F9" i="8"/>
  <c r="E9" i="8"/>
  <c r="D9" i="8"/>
  <c r="C9" i="8"/>
  <c r="B9" i="8"/>
  <c r="H5" i="7" l="1"/>
  <c r="L24" i="4" l="1"/>
  <c r="H14" i="7" l="1"/>
  <c r="E30" i="11" l="1"/>
  <c r="E5" i="7" l="1"/>
  <c r="R3" i="8" l="1"/>
  <c r="H11" i="7" l="1"/>
  <c r="H15" i="7"/>
  <c r="H16" i="7"/>
  <c r="E94" i="11" l="1"/>
  <c r="E63" i="11"/>
  <c r="E62" i="11"/>
  <c r="E81" i="11"/>
  <c r="E18" i="11"/>
  <c r="E10" i="11"/>
  <c r="E4" i="11"/>
  <c r="E50" i="11"/>
  <c r="E88" i="11"/>
  <c r="E32" i="11"/>
  <c r="E90" i="11"/>
  <c r="E86" i="11"/>
  <c r="E79" i="11"/>
  <c r="E60" i="11"/>
  <c r="E28" i="11"/>
  <c r="E47" i="11"/>
  <c r="E45" i="11"/>
  <c r="E54" i="11"/>
  <c r="E2" i="11"/>
  <c r="E52" i="11"/>
  <c r="E87" i="11"/>
  <c r="E55" i="11"/>
  <c r="E27" i="11"/>
  <c r="E77" i="11"/>
  <c r="E20" i="11"/>
  <c r="E46" i="11"/>
  <c r="E75" i="11"/>
  <c r="E22" i="11"/>
  <c r="E51" i="11"/>
  <c r="E3" i="11"/>
  <c r="E19" i="11"/>
  <c r="E9" i="11"/>
  <c r="E44" i="11"/>
  <c r="E99" i="11"/>
  <c r="E35" i="11"/>
  <c r="E65" i="11"/>
  <c r="E64" i="11"/>
  <c r="E6" i="11"/>
  <c r="E95" i="11"/>
  <c r="E13" i="11"/>
  <c r="E74" i="11"/>
  <c r="E76" i="11"/>
  <c r="E85" i="11"/>
  <c r="E39" i="11"/>
  <c r="E83" i="11"/>
  <c r="E16" i="11"/>
  <c r="E31" i="11"/>
  <c r="E89" i="11"/>
  <c r="E57" i="11"/>
  <c r="E70" i="11"/>
  <c r="E17" i="11"/>
  <c r="E69" i="11"/>
  <c r="E36" i="11"/>
  <c r="E71" i="11"/>
  <c r="E37" i="11"/>
  <c r="E68" i="11"/>
  <c r="E26" i="11"/>
  <c r="E12" i="11"/>
  <c r="E7" i="11"/>
  <c r="E43" i="11"/>
  <c r="E73" i="11"/>
  <c r="E58" i="11"/>
  <c r="E11" i="11"/>
  <c r="E41" i="11"/>
  <c r="E97" i="11"/>
  <c r="E25" i="11"/>
  <c r="E5" i="11"/>
  <c r="E56" i="11"/>
  <c r="E91" i="11"/>
  <c r="E15" i="11"/>
  <c r="E93" i="11"/>
  <c r="E82" i="11"/>
  <c r="E8" i="11"/>
  <c r="E67" i="11"/>
  <c r="E98" i="11"/>
  <c r="E33" i="11"/>
  <c r="E40" i="11"/>
  <c r="E84" i="11"/>
  <c r="E34" i="11"/>
  <c r="E72" i="11"/>
  <c r="E96" i="11"/>
  <c r="E78" i="11"/>
  <c r="E59" i="11"/>
  <c r="E29" i="11"/>
  <c r="E48" i="11"/>
  <c r="E92" i="11"/>
  <c r="E21" i="11"/>
  <c r="E53" i="11"/>
  <c r="E38" i="11"/>
  <c r="E23" i="11"/>
  <c r="E66" i="11"/>
  <c r="E61" i="11"/>
  <c r="E24" i="11"/>
  <c r="E42" i="11"/>
  <c r="E49" i="11"/>
  <c r="P11" i="8" l="1"/>
  <c r="Q11" i="8"/>
  <c r="D47" i="9"/>
  <c r="D33" i="9"/>
  <c r="D4" i="9"/>
  <c r="N8" i="8" l="1"/>
  <c r="D48" i="9" l="1"/>
  <c r="D34" i="9"/>
  <c r="D5" i="9"/>
  <c r="D19" i="9"/>
  <c r="N11" i="8" l="1"/>
  <c r="L8" i="8" l="1"/>
  <c r="L11" i="8" s="1"/>
  <c r="M8" i="8"/>
  <c r="M11" i="8" s="1"/>
  <c r="L26" i="12" l="1"/>
  <c r="K26" i="12"/>
  <c r="J26" i="12"/>
  <c r="I26" i="12"/>
  <c r="H26" i="12"/>
  <c r="G26" i="12"/>
  <c r="F26" i="12"/>
  <c r="E26" i="12"/>
  <c r="D26" i="12"/>
  <c r="C26" i="12"/>
  <c r="L25" i="12"/>
  <c r="D49" i="9" l="1"/>
  <c r="D35" i="9"/>
  <c r="D20" i="9"/>
  <c r="D6" i="9"/>
  <c r="M24" i="4" l="1"/>
  <c r="M23" i="4"/>
  <c r="L23" i="4"/>
  <c r="K24" i="4"/>
  <c r="J24" i="4"/>
  <c r="I24" i="4"/>
  <c r="H24" i="4"/>
  <c r="G24" i="4"/>
  <c r="F24" i="4"/>
  <c r="E24" i="4"/>
  <c r="D24" i="4"/>
  <c r="C24" i="4"/>
  <c r="K23" i="4"/>
  <c r="J23" i="4"/>
  <c r="I23" i="4"/>
  <c r="H23" i="4"/>
  <c r="G23" i="4"/>
  <c r="F23" i="4"/>
  <c r="E23" i="4"/>
  <c r="D23" i="4"/>
  <c r="C23" i="4"/>
</calcChain>
</file>

<file path=xl/sharedStrings.xml><?xml version="1.0" encoding="utf-8"?>
<sst xmlns="http://schemas.openxmlformats.org/spreadsheetml/2006/main" count="275" uniqueCount="185">
  <si>
    <t>İhracat</t>
  </si>
  <si>
    <t>İthalat</t>
  </si>
  <si>
    <t xml:space="preserve">İhr/İth </t>
  </si>
  <si>
    <t>Fark</t>
  </si>
  <si>
    <t>Ocak</t>
  </si>
  <si>
    <t>Binek otomobilleri</t>
  </si>
  <si>
    <t>Mineral yakıtlar,mineral yağlar ve müstahsalları,mumlar</t>
  </si>
  <si>
    <t>Demir ve çelik</t>
  </si>
  <si>
    <t>Elektrikli makina ve cihazlar,aksam ve parçaları</t>
  </si>
  <si>
    <t>Motorlu kara taşıtları,traktör,bisiklet,motosiklet ve diğer</t>
  </si>
  <si>
    <t>Demir veya çelikten eşya</t>
  </si>
  <si>
    <t>Örülmemiş giyim eşyası ve aksesuarları</t>
  </si>
  <si>
    <t>Örme giyim eşyası ve aksesuarları</t>
  </si>
  <si>
    <t xml:space="preserve">Değer /  000 $ </t>
  </si>
  <si>
    <t>FASILLAR</t>
  </si>
  <si>
    <t>Toplam</t>
  </si>
  <si>
    <t>Kazan:makina ve cihazlar,aletler,parçaları</t>
  </si>
  <si>
    <t>Otomotiv Dış Ticareti Verileri (000 $)</t>
  </si>
  <si>
    <t>Değişim (%)</t>
  </si>
  <si>
    <t>Toplam İthalat</t>
  </si>
  <si>
    <t>Toplam Dış Ticaret Açığı</t>
  </si>
  <si>
    <t>Otomotiv İthalatı</t>
  </si>
  <si>
    <t>Otomotiv İhracatı</t>
  </si>
  <si>
    <t>Otomotiv İthalatının Payı (%)</t>
  </si>
  <si>
    <t>***</t>
  </si>
  <si>
    <t>Otomotiv İhracatının Payı (%)</t>
  </si>
  <si>
    <t>Otomotiv Dış Ticaret Açığının Payı (%)</t>
  </si>
  <si>
    <t>İTHALAT</t>
  </si>
  <si>
    <t>YATIRIM (SERMAYE) MALLARI</t>
  </si>
  <si>
    <t>Yatırım (sermaye) malları (Taşımacılık araçları hariç)</t>
  </si>
  <si>
    <t>Sanayi ile ilgili taşımacılık araç ve gereçleri</t>
  </si>
  <si>
    <t>HAMMADDE (ARA MALLAR)</t>
  </si>
  <si>
    <t>Sanayi için işlem görmemiş hammaddeler</t>
  </si>
  <si>
    <t>Sanayi için işlem görmüş hammaddeler</t>
  </si>
  <si>
    <t>İşlem görmemiş yakıt ve yağlar</t>
  </si>
  <si>
    <t>Yatırım mallarının aksam ve parçaları</t>
  </si>
  <si>
    <t>Taşımacılık araçlarının aksam ve parçaları</t>
  </si>
  <si>
    <t>Esası yiyecek ve içecek olan işlenmemiş hammadeler</t>
  </si>
  <si>
    <t>Esası yiyecek ve içecek olan işlenmiş hammaddeler</t>
  </si>
  <si>
    <t>İşlem görmüş diğer yakıt ve yağlar</t>
  </si>
  <si>
    <t>TÜKETİM   MALLARI</t>
  </si>
  <si>
    <t>Dayanıklı tüketim malları</t>
  </si>
  <si>
    <t>Yarı dayanıklı tüketim malları</t>
  </si>
  <si>
    <t>Dayanıksız tüketim malları</t>
  </si>
  <si>
    <t>Esası yiyecek ve içecek olan işlenmemiş tüketim malları</t>
  </si>
  <si>
    <t>Esası yiyecek ve içecek olan işlenmiş tüketim malları</t>
  </si>
  <si>
    <t>Motor benzini</t>
  </si>
  <si>
    <t>Sanayii ile ilgili olmayan taşıma araç ve gereçleri</t>
  </si>
  <si>
    <t>DİĞERLERİ</t>
  </si>
  <si>
    <t>Başka yerde belirtilmeyen diğer mallar</t>
  </si>
  <si>
    <t>Otomobil İthalatının Toplamdaki Payı ( %)</t>
  </si>
  <si>
    <t>Otomotiv Dış Ticaret Verileri, GTİP 87.00 Kapsamındaki “Kara Taşıtları ve Bunların Aksam ve Parçalarını Kapsamaktadır</t>
  </si>
  <si>
    <t>1.000 $</t>
  </si>
  <si>
    <t>Uluslararası Standart Ticaret Sınıflamasına (USTS, Rev.3 ) Göre Dış Ticaret</t>
  </si>
  <si>
    <t xml:space="preserve">Toplam 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</si>
  <si>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</si>
  <si>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</si>
  <si>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</si>
  <si>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</si>
  <si>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</si>
  <si>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</si>
  <si>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</si>
  <si>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</si>
  <si>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</si>
  <si>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</si>
  <si>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</si>
  <si>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Motorlu kara taşıtları</t>
  </si>
  <si>
    <t>78</t>
  </si>
  <si>
    <t>Genis Ekonomik Grupların Sınıflamasına (GEGS) Göre Dış Ticaret</t>
  </si>
  <si>
    <t xml:space="preserve">Değer  000 $ </t>
  </si>
  <si>
    <t>Eczacılık ürünleri</t>
  </si>
  <si>
    <t>Bakır ve bakırdan eşya</t>
  </si>
  <si>
    <t>Hububat</t>
  </si>
  <si>
    <t>Gübreler</t>
  </si>
  <si>
    <t>Sentetik ve suni devamsız lifler</t>
  </si>
  <si>
    <t>Canlı hayvanlar</t>
  </si>
  <si>
    <t>Kauçuk ve kauçuktan eşya</t>
  </si>
  <si>
    <t>Çinko ve çinkodan eşya</t>
  </si>
  <si>
    <t>Saatler ve bunların aksam ve parçaları</t>
  </si>
  <si>
    <t>Kurşun ve kurşundan eşya</t>
  </si>
  <si>
    <t>Nikel ve nikelden eşya</t>
  </si>
  <si>
    <t>Etler ve yenilen sakatat</t>
  </si>
  <si>
    <t>İpek</t>
  </si>
  <si>
    <t>Mantar ve mantardan eşya</t>
  </si>
  <si>
    <t>Kakao ve kakao müstahzarları</t>
  </si>
  <si>
    <t>Tütün ve tütün yerine geçen işlenmiş maddeler</t>
  </si>
  <si>
    <t>Cam ve cam eşya</t>
  </si>
  <si>
    <t>Şeker ve şeker mamulleri</t>
  </si>
  <si>
    <t>Seramik mamulleri</t>
  </si>
  <si>
    <t>Yenilen sebzeler ve bazı kök ve yumrular</t>
  </si>
  <si>
    <t>Örme eşya</t>
  </si>
  <si>
    <t>Balıklar, kabuklu hayvanlar, yumuşakçalar ve suda yaşayan diğer omurgasız hayvanlar</t>
  </si>
  <si>
    <t>Diğer hayvansal menşeli ürünler (kıl, kemik, boynuz, fildişi, mercan, bağırsak, vb.)</t>
  </si>
  <si>
    <t>Kahve, çay, paraguay çayı ve baharat</t>
  </si>
  <si>
    <t>Et, balık, kabuklu hayvanlar, yumuşakçalar veya diğer su omurgasızlarının müstahzarları</t>
  </si>
  <si>
    <t>Sebzeler, meyvalar, sert kabuklu meyvalar ve bitkilerin diğer kısımlarından elde edilen müstahzarlar</t>
  </si>
  <si>
    <t>Yenilen çeşitli gıda müstahzarları (kahve hülasaları, çay hülasaları, mayalar, soslar, diyet mamaları, vb.)</t>
  </si>
  <si>
    <t>Meşrubat, alkollü içkiler ve sirke</t>
  </si>
  <si>
    <t>Metal cevherleri, cüruf ve kül</t>
  </si>
  <si>
    <t>Organik kimyasal ürünler</t>
  </si>
  <si>
    <t>Sabunlar, yüzey-aktif organik maddeler, yıkama-yağlama müstahzarları, mumlar,bakım müstahzarları, dişçilik müstahzarları</t>
  </si>
  <si>
    <t>Fotoğrafçılıkta veya sinemacılıkta kullanılan eşya</t>
  </si>
  <si>
    <t>Muhtelif kimyasal maddeler (biodizel, yangın söndürme maddeleri, dezenfektanlar, haşarat öldürücüler, vb.)</t>
  </si>
  <si>
    <t>Plastikler ve mamulleri</t>
  </si>
  <si>
    <t>Ham postlar, deriler (kürkler hariç) ve köseleler</t>
  </si>
  <si>
    <t>Sentetik ve suni filamentler, şeritler ve benzeri sentetik ve suni dokumaya elverişli maddeler</t>
  </si>
  <si>
    <t>Halılar ve diğer dokumaya elverişli maddelerden yer kaplamaları</t>
  </si>
  <si>
    <t>Örme giyim eşyası ve aksesuarı</t>
  </si>
  <si>
    <t>Örülmemiş giyim eşyası ve aksesuarı</t>
  </si>
  <si>
    <t>Başlıklar ve aksamı (şapka, kasket, koruyucu başlıklar vb.)</t>
  </si>
  <si>
    <t>Şemsiyeler, güneş şemsiyeleri, bastonlar, iskemle bastonlar, kamçılar, kırbaçlar ve bunların aksamı</t>
  </si>
  <si>
    <t>Taş, alçı, çimento, amyant, mika veya benzeri maddelerden eşya</t>
  </si>
  <si>
    <t>Kalay ve kalaydan eşya</t>
  </si>
  <si>
    <t>Adi metallerden çeşitli eşya (kilit, kasa, mobilya tertibatı, vb.)</t>
  </si>
  <si>
    <t>Hava taşıtları, uzay taşıtları ve bunların aksam ve parçalar</t>
  </si>
  <si>
    <t>Gemiler ve suda yüzen taşıt ve araçlar</t>
  </si>
  <si>
    <t>Çeşitli mamul eşya (hijyenik havlu, bebek bezi, kalem, çakmak, fermuar, fırça vb.)</t>
  </si>
  <si>
    <t>Sanat eserleri, kolleksiyon eşyası ve antikalar</t>
  </si>
  <si>
    <t>Kişisel eşyalar, deniz ve hava taşıtlarına verilen kumanya ve malzeme (yakıtlar hariç)</t>
  </si>
  <si>
    <t>a</t>
  </si>
  <si>
    <t>Motorlu Taşıt Araçları Dış Ticareti (Milyon $)</t>
  </si>
  <si>
    <t xml:space="preserve"> </t>
  </si>
  <si>
    <t>Plastik ve Mamulleri</t>
  </si>
  <si>
    <t>ihracat</t>
  </si>
  <si>
    <t>ithalat</t>
  </si>
  <si>
    <t>fark</t>
  </si>
  <si>
    <t>Otomobil Dış Ticareti (Milyon $)</t>
  </si>
  <si>
    <t>Süt ürünleri, yumurtalar, tabii bal, diğer yenilebilir hayvansal menşeli ürünler</t>
  </si>
  <si>
    <t>Canlı ağaçlar ve diğer bitkiler, yumrular, kökler ve benzerleri, kesme çiçekler ve süs yaprakları</t>
  </si>
  <si>
    <t>Değirmencilik ürünleri, malt, nişasta, inülin, buğday gluteni</t>
  </si>
  <si>
    <t>Yağlı tohum ve meyvalar, muhtelif tane, tohum ve meyvalar,sanayiide ve tıpta kullanılan bitkiler, saman ve kaba yem</t>
  </si>
  <si>
    <t>Lak, sakız, reçine ve diğer bitkisel özsu ve hülasalar</t>
  </si>
  <si>
    <t>Örülmeye elverişli bitkisel maddeler, tarifenin başka yerinde belirtilmeyen veya yer almayan bitkisel ürünler</t>
  </si>
  <si>
    <t>Hayvansal ve bitkisel katı ve sıvı yağlar, yemeklik katı yağlar, hayvansal ve bitkisel mumlar</t>
  </si>
  <si>
    <t>Hububat, un, nişasta veya süt müstahzarları, pastacılık ürünleri</t>
  </si>
  <si>
    <t>Gıda sanayiinin kalıntı ve döküntüleri, hayvanlar için hazırlanmış kaba yemler</t>
  </si>
  <si>
    <t>Tuz, kükürt, topraklar ve taşlar, alçılar, kireçler ve çimento</t>
  </si>
  <si>
    <t>Mineral yakıtlar, mineral yağlar ve bunların damıtılmasından elde edilen ürünler, bitümenli maddeler, mineral mumlar</t>
  </si>
  <si>
    <t>Debagatte ve boyacılıkta kullanılan hülasalar, tanenler, boyalar, pigmentler,vb, vernikler, vb, macunlar, mürekkepler</t>
  </si>
  <si>
    <t>Uçucu yağlar ve rezinoitler, parfümeri, kozmetik veya tuvalet müstahzarları</t>
  </si>
  <si>
    <t>Albüminoid maddeler, değişikliğe uğramış nişasta esaslı ürünler, tutkallar, enzimler</t>
  </si>
  <si>
    <t>Barut ve patlayıcı maddeler, pirotekni mamulleri, kibritler, piroforik alaşımlar, ateş alıcı maddeler</t>
  </si>
  <si>
    <t>Deri-saraciye eşyası, eyer-koşum takımları, seyahat eşyası, el çantaları vb mahfazalar, hayvan bağırsağından mamul eşya</t>
  </si>
  <si>
    <t>Kürkler ve taklit kürkler, bunların mamulleri</t>
  </si>
  <si>
    <t>Ağaç ve ahşap eşya, odun kömürü</t>
  </si>
  <si>
    <t>Hasırdan, sazdan veya örülmeye elverişli diğer maddelerden mamuller, sepetçi ve hasırcı eşyası</t>
  </si>
  <si>
    <t>Odun veya diğer lifli selülozik maddelerin hamurları, geri kazanılmış kağıt veya karton (döküntü, kırpıntı ve hurdalar)</t>
  </si>
  <si>
    <t>Kağıt ve karton, kağıt hamurundan, kağıttan veya kartondan eşya</t>
  </si>
  <si>
    <t>Yapağı ve yün, ince veya kaba hayvan kılı, at kılından iplik ve dokunmuş mensucat</t>
  </si>
  <si>
    <t>Dokumaya elverişli diğer bitkisel lifler, kağıt ipliği ve kağıt ipliğinden</t>
  </si>
  <si>
    <t>Vatka, keçe ve dokunmamış mensucat, özel iplikler, sicim, kordon, ip, halat ve bunlardan mamul eşya</t>
  </si>
  <si>
    <t>Özel dokunmuş mensucat, tufte edilmiş dokunabilir mensucat,dantela,duvar halıları, şeritçi ve kaytancı eşyası, işlemeler</t>
  </si>
  <si>
    <t>Emdirilmiş, sıvanmış, kaplanmış veya lamine edilmiş dokunabilir mensucat, dokunabilir maddelerden teknik eşya</t>
  </si>
  <si>
    <t>Dokunabilir maddelerden hazır eşya, takımlar, kullanılmış giyim ve dokunmuş diğer eşya, paçavralar</t>
  </si>
  <si>
    <t>Ayakkabılar, getrler, tozluklar ve benzeri eşya, bunların aksamı</t>
  </si>
  <si>
    <t>Hazırlanmış ince ve kalın kuş tüyleri ve bunlardan eşya, yapma çiçekler, insan saçından eşya</t>
  </si>
  <si>
    <t>Alüminyum ve alüminyumdan eşya</t>
  </si>
  <si>
    <t>Diğer adi metaller (tungsten, molibden, tantal, magnezyum, kobalt, bizmut, kadmiyum, vb.), sermetler, bunlardan eşya</t>
  </si>
  <si>
    <t>Adi metallerden aletler, bıçakcı eşyası ve sofra takımları, adi metallerden bunların aksam ve parçaları</t>
  </si>
  <si>
    <t>Demiryolu vb hatlara ait taşıtlar ve malzemeler, bunların aksam-parçaları, mekanik trafik sinyalizasyon cihazları</t>
  </si>
  <si>
    <t>Motorlu kara taşıtları, traktörler, bisikletler, motosikletler ve diğer kara taşıtları, bunların aksam, parça, aksesuarı</t>
  </si>
  <si>
    <t>Optik, fotoğraf, sinema, ölçü, kontrol, ayar, tıbbi, cerrahi alet ve cihazlar, bunların aksam, parça ve aksesuarı</t>
  </si>
  <si>
    <t>Müzik aletleri, bunların aksam, parça ve aksesuarı</t>
  </si>
  <si>
    <t>Silahlar ve mühimmat, bunların aksam, parça ve aksesuarı</t>
  </si>
  <si>
    <t>Oyuncaklar, oyun ve spor malzemeleri, bunların aksam, parça ve aksesuarı</t>
  </si>
  <si>
    <t>İnorganik kimyasallar, kıymetli metal, radyoaktif element, metal ve izotopların organik-anorganik bileşikleri</t>
  </si>
  <si>
    <t>Mobilyalar, yatak takımları, aydınlatma cihazları, reklam lambaları, ışıklı tabelalar vb, prefabrik yapılar</t>
  </si>
  <si>
    <r>
      <t>Otomotiv Dış Ticaret Açığı/</t>
    </r>
    <r>
      <rPr>
        <b/>
        <sz val="8"/>
        <color theme="1"/>
        <rFont val="Times New Roman"/>
        <family val="1"/>
      </rPr>
      <t>Fazlası</t>
    </r>
  </si>
  <si>
    <t>Yenilen meyvalar ve yenilen sert kabuklu meyvalar</t>
  </si>
  <si>
    <t>Basılı kitaplar, gazeteler, resimler ve baskı sanayiinin diğer mamulleri, el ve makina yazısı metinler ve planlar</t>
  </si>
  <si>
    <t>Pamuk, pamuk ipliği ve pamuklu mensucat</t>
  </si>
  <si>
    <t>Kıymetli veya yarı kıymetli taşlar, kıymetli metaller, inciler, taklit mücevherci eşyası, metal paralar</t>
  </si>
  <si>
    <t>Kazanlar, makinalar, mekanik cihazlar ve aletler, nükleer reaktörler, bunların aksam ve parçaları</t>
  </si>
  <si>
    <t>Elektrikli makina ve cihazlar, ses kaydetme-verme, televizyon görüntü-ses kaydetme-verme cihazları,aksam-parça-aksesuarı</t>
  </si>
  <si>
    <t>Kıymetli veya yarı kıymetli taşlar</t>
  </si>
  <si>
    <r>
      <t>2014 ve 2013 Yıllarında Dış Ticarette 1.500 Milyon $  "Dış Ticaret Fazlası" ve "</t>
    </r>
    <r>
      <rPr>
        <b/>
        <sz val="11"/>
        <color indexed="10"/>
        <rFont val="Arial"/>
        <family val="2"/>
        <charset val="162"/>
      </rPr>
      <t>Dış Ticaret Açığı"</t>
    </r>
  </si>
  <si>
    <t>2013  (5 Ay)</t>
  </si>
  <si>
    <t>2014  (5 Ay)</t>
  </si>
  <si>
    <t>2013   (5 Ay)</t>
  </si>
  <si>
    <t>2014   (5 Ay)</t>
  </si>
  <si>
    <t>2013 (Ocak-Mayıs)</t>
  </si>
  <si>
    <t>2014 (Ocak-Mayıs)</t>
  </si>
  <si>
    <t>2013 ( 5 Ay)</t>
  </si>
  <si>
    <t>2014 ( 5 Ay)</t>
  </si>
  <si>
    <t>Demir ve Çelikten Eşya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</si>
</sst>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#\ ##0"/>
    <numFmt numFmtId="165" formatCode="#,##0.0"/>
    <numFmt numFmtId="166" formatCode="###\ ###\ ###\ ###\ ###\ ##0"/>
  </numFmts>
  <fonts count="68" x14ac:knownFonts="1">
    <font>
      <sz val="12"/>
      <color theme="1"/>
      <name val="Times New Roman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10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0"/>
      <name val="Arial"/>
      <family val="2"/>
      <charset val="162"/>
    </font>
    <font>
      <sz val="11"/>
      <color indexed="19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8"/>
      <name val="Arial"/>
      <family val="2"/>
      <charset val="162"/>
    </font>
    <font>
      <b/>
      <sz val="9"/>
      <color indexed="8"/>
      <name val="Arial"/>
      <family val="2"/>
      <charset val="162"/>
    </font>
    <font>
      <b/>
      <sz val="8"/>
      <color indexed="8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</font>
    <font>
      <sz val="10"/>
      <name val="Arial"/>
      <family val="2"/>
      <charset val="162"/>
    </font>
    <font>
      <sz val="12"/>
      <name val="Arial"/>
      <family val="2"/>
    </font>
    <font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 Tur"/>
      <charset val="162"/>
    </font>
    <font>
      <sz val="8"/>
      <color indexed="8"/>
      <name val="Arial"/>
      <family val="2"/>
      <charset val="16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</font>
    <font>
      <sz val="10"/>
      <color rgb="FFFF0000"/>
      <name val="Arial"/>
      <family val="2"/>
      <charset val="162"/>
    </font>
    <font>
      <sz val="8"/>
      <color indexed="8"/>
      <name val="Times New Roman"/>
      <family val="1"/>
    </font>
    <font>
      <sz val="11"/>
      <color theme="1"/>
      <name val="Arial"/>
      <family val="2"/>
    </font>
    <font>
      <b/>
      <sz val="9"/>
      <name val="Arial"/>
      <family val="2"/>
      <charset val="162"/>
    </font>
    <font>
      <b/>
      <sz val="8"/>
      <color indexed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8"/>
      <color indexed="8"/>
      <name val="Times New Roman"/>
      <family val="1"/>
    </font>
    <font>
      <b/>
      <sz val="8"/>
      <color rgb="FFFF0000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indexed="8"/>
      <name val="Arial"/>
      <family val="2"/>
      <charset val="162"/>
    </font>
    <font>
      <b/>
      <sz val="11"/>
      <name val="Arial"/>
      <family val="2"/>
      <charset val="16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8"/>
      <color indexed="10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10"/>
      <name val="Arial"/>
      <family val="2"/>
      <charset val="162"/>
    </font>
    <font>
      <b/>
      <sz val="11"/>
      <color indexed="10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indexed="8"/>
      </patternFill>
    </fill>
    <fill>
      <patternFill patternType="gray125">
        <fgColor indexed="8"/>
        <bgColor indexed="9"/>
      </patternFill>
    </fill>
    <fill>
      <patternFill patternType="solid">
        <fgColor rgb="FF99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1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7" applyNumberFormat="0" applyAlignment="0" applyProtection="0"/>
    <xf numFmtId="0" fontId="11" fillId="7" borderId="5" applyNumberFormat="0" applyAlignment="0" applyProtection="0"/>
    <xf numFmtId="0" fontId="12" fillId="16" borderId="5" applyNumberFormat="0" applyAlignment="0" applyProtection="0"/>
    <xf numFmtId="0" fontId="13" fillId="17" borderId="6" applyNumberFormat="0" applyAlignment="0" applyProtection="0"/>
    <xf numFmtId="0" fontId="14" fillId="6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8" applyNumberFormat="0" applyFont="0" applyAlignment="0" applyProtection="0"/>
    <xf numFmtId="0" fontId="17" fillId="7" borderId="0" applyNumberFormat="0" applyBorder="0" applyAlignment="0" applyProtection="0"/>
    <xf numFmtId="0" fontId="18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5" fillId="0" borderId="0"/>
    <xf numFmtId="0" fontId="26" fillId="0" borderId="0"/>
    <xf numFmtId="0" fontId="27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4" borderId="8" applyNumberFormat="0" applyFont="0" applyAlignment="0" applyProtection="0"/>
    <xf numFmtId="0" fontId="1" fillId="0" borderId="0"/>
    <xf numFmtId="0" fontId="39" fillId="0" borderId="0"/>
    <xf numFmtId="0" fontId="40" fillId="0" borderId="0"/>
    <xf numFmtId="0" fontId="41" fillId="0" borderId="0"/>
    <xf numFmtId="0" fontId="47" fillId="0" borderId="0"/>
    <xf numFmtId="0" fontId="62" fillId="0" borderId="0"/>
  </cellStyleXfs>
  <cellXfs count="302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9" fillId="0" borderId="0" xfId="1" applyFont="1"/>
    <xf numFmtId="3" fontId="28" fillId="0" borderId="0" xfId="46" applyNumberFormat="1" applyFont="1" applyAlignment="1">
      <alignment vertical="center"/>
    </xf>
    <xf numFmtId="3" fontId="28" fillId="0" borderId="0" xfId="46" applyNumberFormat="1" applyFont="1" applyAlignment="1">
      <alignment horizontal="left" vertical="center"/>
    </xf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3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9" fillId="18" borderId="0" xfId="1" applyFont="1" applyFill="1" applyBorder="1" applyAlignment="1">
      <alignment horizontal="center" vertical="center"/>
    </xf>
    <xf numFmtId="1" fontId="29" fillId="18" borderId="0" xfId="1" applyNumberFormat="1" applyFont="1" applyFill="1" applyBorder="1" applyAlignment="1" applyProtection="1">
      <alignment horizontal="left" vertical="center"/>
    </xf>
    <xf numFmtId="3" fontId="21" fillId="0" borderId="0" xfId="1" applyNumberFormat="1" applyFont="1" applyAlignment="1">
      <alignment horizontal="right" vertical="center"/>
    </xf>
    <xf numFmtId="3" fontId="29" fillId="0" borderId="0" xfId="1" applyNumberFormat="1" applyFont="1" applyAlignment="1">
      <alignment horizontal="center" vertical="center"/>
    </xf>
    <xf numFmtId="0" fontId="21" fillId="18" borderId="0" xfId="1" applyFont="1" applyFill="1" applyBorder="1" applyAlignment="1">
      <alignment horizontal="center" vertical="center"/>
    </xf>
    <xf numFmtId="3" fontId="29" fillId="0" borderId="0" xfId="1" applyNumberFormat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1" fontId="29" fillId="18" borderId="0" xfId="1" quotePrefix="1" applyNumberFormat="1" applyFont="1" applyFill="1" applyBorder="1" applyAlignment="1" applyProtection="1">
      <alignment horizontal="center" vertical="center"/>
    </xf>
    <xf numFmtId="3" fontId="30" fillId="18" borderId="0" xfId="1" applyNumberFormat="1" applyFont="1" applyFill="1" applyAlignment="1">
      <alignment vertical="center"/>
    </xf>
    <xf numFmtId="3" fontId="29" fillId="18" borderId="0" xfId="1" applyNumberFormat="1" applyFont="1" applyFill="1" applyBorder="1" applyAlignment="1">
      <alignment vertical="center"/>
    </xf>
    <xf numFmtId="3" fontId="29" fillId="18" borderId="0" xfId="1" applyNumberFormat="1" applyFont="1" applyFill="1" applyBorder="1" applyAlignment="1">
      <alignment horizontal="right" vertical="center"/>
    </xf>
    <xf numFmtId="3" fontId="1" fillId="0" borderId="0" xfId="1" applyNumberFormat="1" applyAlignment="1">
      <alignment vertical="center"/>
    </xf>
    <xf numFmtId="3" fontId="29" fillId="0" borderId="0" xfId="1" applyNumberFormat="1" applyFont="1" applyAlignment="1">
      <alignment vertical="center"/>
    </xf>
    <xf numFmtId="3" fontId="21" fillId="18" borderId="0" xfId="1" applyNumberFormat="1" applyFont="1" applyFill="1" applyAlignment="1">
      <alignment vertical="center"/>
    </xf>
    <xf numFmtId="3" fontId="29" fillId="18" borderId="0" xfId="1" applyNumberFormat="1" applyFont="1" applyFill="1" applyBorder="1" applyAlignment="1" applyProtection="1">
      <alignment vertical="center"/>
    </xf>
    <xf numFmtId="0" fontId="29" fillId="18" borderId="0" xfId="1" quotePrefix="1" applyFont="1" applyFill="1" applyBorder="1" applyAlignment="1" applyProtection="1">
      <alignment horizontal="center" vertical="center"/>
    </xf>
    <xf numFmtId="3" fontId="29" fillId="18" borderId="0" xfId="1" applyNumberFormat="1" applyFont="1" applyFill="1" applyBorder="1" applyAlignment="1" applyProtection="1">
      <alignment horizontal="left" vertical="center"/>
    </xf>
    <xf numFmtId="3" fontId="21" fillId="18" borderId="0" xfId="1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vertical="center"/>
    </xf>
    <xf numFmtId="0" fontId="29" fillId="18" borderId="0" xfId="1" applyFont="1" applyFill="1" applyAlignment="1">
      <alignment horizontal="center" vertical="center"/>
    </xf>
    <xf numFmtId="1" fontId="31" fillId="18" borderId="0" xfId="1" applyNumberFormat="1" applyFont="1" applyFill="1" applyBorder="1" applyAlignment="1" applyProtection="1">
      <alignment horizontal="left" vertical="center"/>
    </xf>
    <xf numFmtId="3" fontId="1" fillId="0" borderId="0" xfId="1" applyNumberFormat="1" applyAlignment="1">
      <alignment horizontal="right" vertical="center"/>
    </xf>
    <xf numFmtId="0" fontId="21" fillId="18" borderId="0" xfId="1" applyFont="1" applyFill="1" applyAlignment="1">
      <alignment horizontal="center" vertical="center"/>
    </xf>
    <xf numFmtId="1" fontId="31" fillId="18" borderId="0" xfId="1" quotePrefix="1" applyNumberFormat="1" applyFont="1" applyFill="1" applyBorder="1" applyAlignment="1" applyProtection="1">
      <alignment horizontal="center" vertical="center"/>
    </xf>
    <xf numFmtId="3" fontId="31" fillId="18" borderId="0" xfId="1" applyNumberFormat="1" applyFont="1" applyFill="1" applyBorder="1" applyAlignment="1">
      <alignment horizontal="right" vertical="center"/>
    </xf>
    <xf numFmtId="3" fontId="23" fillId="18" borderId="0" xfId="1" applyNumberFormat="1" applyFont="1" applyFill="1" applyAlignment="1">
      <alignment horizontal="right" vertical="center"/>
    </xf>
    <xf numFmtId="1" fontId="31" fillId="0" borderId="0" xfId="49" quotePrefix="1" applyNumberFormat="1" applyFont="1" applyFill="1" applyBorder="1" applyAlignment="1" applyProtection="1">
      <alignment horizontal="center" vertical="center"/>
    </xf>
    <xf numFmtId="1" fontId="31" fillId="0" borderId="0" xfId="49" applyNumberFormat="1" applyFont="1" applyFill="1" applyBorder="1" applyAlignment="1" applyProtection="1">
      <alignment horizontal="left" vertical="center"/>
    </xf>
    <xf numFmtId="3" fontId="23" fillId="0" borderId="0" xfId="49" applyNumberFormat="1" applyFont="1" applyFill="1" applyAlignment="1">
      <alignment horizontal="right" vertical="center"/>
    </xf>
    <xf numFmtId="3" fontId="31" fillId="0" borderId="0" xfId="49" applyNumberFormat="1" applyFont="1" applyFill="1" applyBorder="1" applyAlignment="1">
      <alignment horizontal="right" vertical="center"/>
    </xf>
    <xf numFmtId="164" fontId="31" fillId="0" borderId="0" xfId="50" quotePrefix="1" applyNumberFormat="1" applyFont="1" applyFill="1" applyBorder="1" applyAlignment="1" applyProtection="1">
      <alignment horizontal="center" vertical="center"/>
    </xf>
    <xf numFmtId="164" fontId="31" fillId="0" borderId="0" xfId="50" applyNumberFormat="1" applyFont="1" applyFill="1" applyBorder="1" applyAlignment="1" applyProtection="1">
      <alignment horizontal="left" vertical="center"/>
    </xf>
    <xf numFmtId="3" fontId="23" fillId="0" borderId="0" xfId="50" applyNumberFormat="1" applyFont="1" applyFill="1" applyAlignment="1">
      <alignment horizontal="right" vertical="center"/>
    </xf>
    <xf numFmtId="3" fontId="31" fillId="0" borderId="0" xfId="50" applyNumberFormat="1" applyFont="1" applyFill="1" applyBorder="1" applyAlignment="1">
      <alignment horizontal="right" vertical="center"/>
    </xf>
    <xf numFmtId="3" fontId="31" fillId="0" borderId="0" xfId="50" quotePrefix="1" applyNumberFormat="1" applyFont="1" applyFill="1" applyBorder="1" applyAlignment="1" applyProtection="1">
      <alignment horizontal="center" vertical="center"/>
    </xf>
    <xf numFmtId="3" fontId="31" fillId="0" borderId="0" xfId="50" applyNumberFormat="1" applyFont="1" applyFill="1" applyBorder="1" applyAlignment="1" applyProtection="1">
      <alignment horizontal="left" vertical="center"/>
    </xf>
    <xf numFmtId="3" fontId="32" fillId="0" borderId="0" xfId="50" applyNumberFormat="1" applyFont="1" applyFill="1" applyAlignment="1">
      <alignment horizontal="right" vertical="center"/>
    </xf>
    <xf numFmtId="3" fontId="33" fillId="0" borderId="0" xfId="51" applyNumberFormat="1" applyFont="1" applyFill="1" applyBorder="1" applyAlignment="1">
      <alignment horizontal="right" vertical="center"/>
    </xf>
    <xf numFmtId="3" fontId="34" fillId="0" borderId="0" xfId="1" quotePrefix="1" applyNumberFormat="1" applyFont="1" applyFill="1" applyBorder="1" applyAlignment="1" applyProtection="1">
      <alignment horizontal="center" vertical="center"/>
    </xf>
    <xf numFmtId="3" fontId="34" fillId="0" borderId="0" xfId="1" applyNumberFormat="1" applyFont="1" applyFill="1" applyBorder="1" applyAlignment="1" applyProtection="1">
      <alignment horizontal="left" vertical="center"/>
    </xf>
    <xf numFmtId="3" fontId="21" fillId="0" borderId="0" xfId="1" applyNumberFormat="1" applyFont="1" applyFill="1" applyAlignment="1">
      <alignment horizontal="right" vertical="center"/>
    </xf>
    <xf numFmtId="3" fontId="34" fillId="0" borderId="0" xfId="52" applyNumberFormat="1" applyFont="1" applyFill="1" applyAlignment="1">
      <alignment vertical="center"/>
    </xf>
    <xf numFmtId="3" fontId="34" fillId="0" borderId="0" xfId="52" applyNumberFormat="1" applyFont="1" applyFill="1" applyAlignment="1">
      <alignment horizontal="right" vertical="center"/>
    </xf>
    <xf numFmtId="3" fontId="34" fillId="0" borderId="0" xfId="1" quotePrefix="1" applyNumberFormat="1" applyFont="1" applyFill="1" applyBorder="1" applyAlignment="1" applyProtection="1">
      <alignment horizontal="left" vertical="center"/>
    </xf>
    <xf numFmtId="3" fontId="21" fillId="0" borderId="0" xfId="1" applyNumberFormat="1" applyFont="1" applyFill="1" applyBorder="1" applyAlignment="1">
      <alignment horizontal="right" vertical="center"/>
    </xf>
    <xf numFmtId="3" fontId="34" fillId="0" borderId="0" xfId="1" applyNumberFormat="1" applyFont="1" applyFill="1" applyBorder="1" applyAlignment="1">
      <alignment vertical="center"/>
    </xf>
    <xf numFmtId="3" fontId="34" fillId="0" borderId="0" xfId="1" applyNumberFormat="1" applyFont="1" applyFill="1" applyBorder="1" applyAlignment="1">
      <alignment horizontal="right" vertical="center"/>
    </xf>
    <xf numFmtId="0" fontId="34" fillId="0" borderId="0" xfId="1" quotePrefix="1" applyFont="1" applyFill="1" applyBorder="1" applyAlignment="1" applyProtection="1">
      <alignment horizontal="left" vertical="center"/>
    </xf>
    <xf numFmtId="3" fontId="21" fillId="0" borderId="0" xfId="1" applyNumberFormat="1" applyFont="1" applyFill="1" applyBorder="1" applyAlignment="1">
      <alignment vertical="center"/>
    </xf>
    <xf numFmtId="0" fontId="29" fillId="18" borderId="0" xfId="1" applyFont="1" applyFill="1" applyAlignment="1">
      <alignment vertical="center"/>
    </xf>
    <xf numFmtId="0" fontId="29" fillId="18" borderId="0" xfId="1" quotePrefix="1" applyFont="1" applyFill="1" applyBorder="1" applyAlignment="1">
      <alignment horizontal="center" vertical="center"/>
    </xf>
    <xf numFmtId="3" fontId="29" fillId="18" borderId="0" xfId="1" applyNumberFormat="1" applyFont="1" applyFill="1" applyBorder="1" applyAlignment="1" applyProtection="1">
      <alignment horizontal="right" vertical="center"/>
    </xf>
    <xf numFmtId="0" fontId="34" fillId="18" borderId="0" xfId="1" quotePrefix="1" applyFont="1" applyFill="1" applyBorder="1" applyAlignment="1">
      <alignment horizontal="center" vertical="center"/>
    </xf>
    <xf numFmtId="0" fontId="34" fillId="18" borderId="0" xfId="1" applyFont="1" applyFill="1" applyAlignment="1">
      <alignment vertical="center"/>
    </xf>
    <xf numFmtId="3" fontId="35" fillId="18" borderId="0" xfId="1" applyNumberFormat="1" applyFont="1" applyFill="1" applyAlignment="1">
      <alignment vertical="center"/>
    </xf>
    <xf numFmtId="0" fontId="31" fillId="18" borderId="0" xfId="1" applyFont="1" applyFill="1" applyBorder="1" applyAlignment="1">
      <alignment horizontal="center" vertical="center"/>
    </xf>
    <xf numFmtId="0" fontId="31" fillId="18" borderId="0" xfId="1" applyFont="1" applyFill="1" applyBorder="1" applyAlignment="1">
      <alignment vertical="center"/>
    </xf>
    <xf numFmtId="3" fontId="31" fillId="18" borderId="0" xfId="1" applyNumberFormat="1" applyFont="1" applyFill="1" applyBorder="1" applyAlignment="1">
      <alignment vertical="center"/>
    </xf>
    <xf numFmtId="0" fontId="33" fillId="18" borderId="0" xfId="1" applyFont="1" applyFill="1" applyBorder="1" applyAlignment="1">
      <alignment horizontal="center" vertical="center"/>
    </xf>
    <xf numFmtId="0" fontId="33" fillId="18" borderId="0" xfId="1" applyFont="1" applyFill="1" applyBorder="1" applyAlignment="1">
      <alignment vertical="center"/>
    </xf>
    <xf numFmtId="3" fontId="32" fillId="18" borderId="0" xfId="1" applyNumberFormat="1" applyFont="1" applyFill="1" applyAlignment="1">
      <alignment horizontal="right" vertical="center"/>
    </xf>
    <xf numFmtId="3" fontId="33" fillId="18" borderId="0" xfId="1" applyNumberFormat="1" applyFont="1" applyFill="1" applyBorder="1" applyAlignment="1">
      <alignment horizontal="right" vertical="center"/>
    </xf>
    <xf numFmtId="0" fontId="33" fillId="0" borderId="0" xfId="49" applyFont="1" applyFill="1" applyBorder="1" applyAlignment="1">
      <alignment horizontal="center" vertical="center"/>
    </xf>
    <xf numFmtId="0" fontId="33" fillId="0" borderId="0" xfId="49" applyFont="1" applyFill="1" applyBorder="1" applyAlignment="1">
      <alignment vertical="center"/>
    </xf>
    <xf numFmtId="3" fontId="32" fillId="0" borderId="0" xfId="49" applyNumberFormat="1" applyFont="1" applyFill="1" applyAlignment="1">
      <alignment horizontal="right" vertical="center"/>
    </xf>
    <xf numFmtId="3" fontId="33" fillId="0" borderId="0" xfId="49" applyNumberFormat="1" applyFont="1" applyFill="1" applyBorder="1" applyAlignment="1">
      <alignment horizontal="right" vertical="center"/>
    </xf>
    <xf numFmtId="166" fontId="33" fillId="0" borderId="0" xfId="53" applyNumberFormat="1" applyFont="1" applyFill="1" applyBorder="1" applyAlignment="1">
      <alignment horizontal="left" vertical="center"/>
    </xf>
    <xf numFmtId="3" fontId="32" fillId="0" borderId="0" xfId="53" applyNumberFormat="1" applyFont="1" applyFill="1" applyAlignment="1">
      <alignment horizontal="right" vertical="center"/>
    </xf>
    <xf numFmtId="3" fontId="33" fillId="0" borderId="0" xfId="53" applyNumberFormat="1" applyFont="1" applyFill="1" applyBorder="1" applyAlignment="1">
      <alignment horizontal="right" vertical="center"/>
    </xf>
    <xf numFmtId="0" fontId="33" fillId="0" borderId="0" xfId="53" applyFont="1" applyFill="1" applyBorder="1" applyAlignment="1">
      <alignment horizontal="center" vertical="center"/>
    </xf>
    <xf numFmtId="0" fontId="33" fillId="0" borderId="0" xfId="53" applyFont="1" applyFill="1" applyBorder="1" applyAlignment="1">
      <alignment vertical="center"/>
    </xf>
    <xf numFmtId="3" fontId="32" fillId="0" borderId="0" xfId="53" applyNumberFormat="1" applyFont="1" applyFill="1" applyAlignment="1">
      <alignment vertical="center"/>
    </xf>
    <xf numFmtId="3" fontId="34" fillId="0" borderId="0" xfId="1" quotePrefix="1" applyNumberFormat="1" applyFont="1" applyFill="1" applyBorder="1" applyAlignment="1">
      <alignment horizontal="center" vertical="center"/>
    </xf>
    <xf numFmtId="3" fontId="34" fillId="0" borderId="0" xfId="1" applyNumberFormat="1" applyFont="1" applyFill="1" applyAlignment="1">
      <alignment vertical="center"/>
    </xf>
    <xf numFmtId="3" fontId="35" fillId="0" borderId="0" xfId="1" applyNumberFormat="1" applyFont="1" applyFill="1" applyAlignment="1">
      <alignment horizontal="right" vertical="center"/>
    </xf>
    <xf numFmtId="3" fontId="34" fillId="0" borderId="0" xfId="51" applyNumberFormat="1" applyFont="1" applyFill="1" applyAlignment="1">
      <alignment vertical="center"/>
    </xf>
    <xf numFmtId="3" fontId="34" fillId="0" borderId="0" xfId="51" applyNumberFormat="1" applyFont="1" applyFill="1" applyAlignment="1">
      <alignment horizontal="right" vertical="center"/>
    </xf>
    <xf numFmtId="3" fontId="33" fillId="0" borderId="0" xfId="1" quotePrefix="1" applyNumberFormat="1" applyFont="1" applyFill="1" applyBorder="1" applyAlignment="1">
      <alignment horizontal="center" vertical="center"/>
    </xf>
    <xf numFmtId="3" fontId="33" fillId="0" borderId="0" xfId="1" applyNumberFormat="1" applyFont="1" applyFill="1" applyAlignment="1">
      <alignment vertical="center"/>
    </xf>
    <xf numFmtId="3" fontId="32" fillId="0" borderId="0" xfId="1" applyNumberFormat="1" applyFont="1" applyFill="1" applyAlignment="1">
      <alignment horizontal="right" vertical="center"/>
    </xf>
    <xf numFmtId="3" fontId="33" fillId="0" borderId="0" xfId="1" applyNumberFormat="1" applyFont="1" applyFill="1" applyAlignment="1">
      <alignment horizontal="right" vertical="center"/>
    </xf>
    <xf numFmtId="0" fontId="33" fillId="0" borderId="0" xfId="1" quotePrefix="1" applyFont="1" applyFill="1" applyBorder="1" applyAlignment="1">
      <alignment horizontal="center" vertical="center"/>
    </xf>
    <xf numFmtId="0" fontId="33" fillId="0" borderId="0" xfId="1" applyFont="1" applyFill="1" applyAlignment="1">
      <alignment vertical="center"/>
    </xf>
    <xf numFmtId="3" fontId="32" fillId="0" borderId="0" xfId="1" applyNumberFormat="1" applyFont="1" applyFill="1" applyAlignment="1">
      <alignment vertical="center"/>
    </xf>
    <xf numFmtId="0" fontId="1" fillId="0" borderId="0" xfId="1" applyAlignment="1">
      <alignment horizontal="center" vertical="center"/>
    </xf>
    <xf numFmtId="3" fontId="21" fillId="0" borderId="0" xfId="1" applyNumberFormat="1" applyFont="1" applyFill="1" applyAlignment="1">
      <alignment vertical="center"/>
    </xf>
    <xf numFmtId="3" fontId="23" fillId="0" borderId="0" xfId="1" applyNumberFormat="1" applyFont="1" applyFill="1" applyAlignment="1">
      <alignment horizontal="right" vertical="center"/>
    </xf>
    <xf numFmtId="0" fontId="37" fillId="0" borderId="10" xfId="1" applyFont="1" applyBorder="1" applyAlignment="1">
      <alignment vertical="center" wrapText="1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21" borderId="10" xfId="1" applyFont="1" applyFill="1" applyBorder="1" applyAlignment="1">
      <alignment horizontal="center" vertical="center" wrapText="1"/>
    </xf>
    <xf numFmtId="0" fontId="37" fillId="26" borderId="10" xfId="1" applyFont="1" applyFill="1" applyBorder="1" applyAlignment="1">
      <alignment horizontal="center" vertical="center" wrapText="1"/>
    </xf>
    <xf numFmtId="0" fontId="37" fillId="0" borderId="10" xfId="1" applyFont="1" applyBorder="1"/>
    <xf numFmtId="3" fontId="38" fillId="0" borderId="10" xfId="1" applyNumberFormat="1" applyFont="1" applyBorder="1"/>
    <xf numFmtId="3" fontId="38" fillId="0" borderId="11" xfId="1" applyNumberFormat="1" applyFont="1" applyBorder="1"/>
    <xf numFmtId="3" fontId="38" fillId="21" borderId="10" xfId="1" applyNumberFormat="1" applyFont="1" applyFill="1" applyBorder="1"/>
    <xf numFmtId="3" fontId="38" fillId="26" borderId="10" xfId="1" applyNumberFormat="1" applyFont="1" applyFill="1" applyBorder="1"/>
    <xf numFmtId="2" fontId="37" fillId="0" borderId="10" xfId="1" applyNumberFormat="1" applyFont="1" applyBorder="1" applyAlignment="1">
      <alignment horizontal="center"/>
    </xf>
    <xf numFmtId="2" fontId="37" fillId="0" borderId="11" xfId="1" applyNumberFormat="1" applyFont="1" applyBorder="1" applyAlignment="1">
      <alignment horizontal="center"/>
    </xf>
    <xf numFmtId="2" fontId="37" fillId="21" borderId="10" xfId="1" applyNumberFormat="1" applyFont="1" applyFill="1" applyBorder="1" applyAlignment="1">
      <alignment horizontal="center"/>
    </xf>
    <xf numFmtId="2" fontId="37" fillId="26" borderId="10" xfId="1" applyNumberFormat="1" applyFont="1" applyFill="1" applyBorder="1" applyAlignment="1">
      <alignment horizontal="center"/>
    </xf>
    <xf numFmtId="3" fontId="37" fillId="0" borderId="10" xfId="1" applyNumberFormat="1" applyFont="1" applyFill="1" applyBorder="1"/>
    <xf numFmtId="3" fontId="37" fillId="0" borderId="10" xfId="0" applyNumberFormat="1" applyFont="1" applyBorder="1"/>
    <xf numFmtId="3" fontId="20" fillId="0" borderId="10" xfId="0" applyNumberFormat="1" applyFont="1" applyBorder="1"/>
    <xf numFmtId="3" fontId="37" fillId="0" borderId="10" xfId="0" applyNumberFormat="1" applyFont="1" applyFill="1" applyBorder="1"/>
    <xf numFmtId="3" fontId="37" fillId="26" borderId="10" xfId="0" applyNumberFormat="1" applyFont="1" applyFill="1" applyBorder="1" applyAlignment="1">
      <alignment horizontal="right"/>
    </xf>
    <xf numFmtId="0" fontId="19" fillId="0" borderId="0" xfId="1" applyFont="1" applyAlignment="1">
      <alignment horizontal="center"/>
    </xf>
    <xf numFmtId="0" fontId="37" fillId="0" borderId="10" xfId="1" applyFont="1" applyFill="1" applyBorder="1" applyAlignment="1">
      <alignment horizontal="center" vertical="center" wrapText="1"/>
    </xf>
    <xf numFmtId="3" fontId="38" fillId="0" borderId="10" xfId="1" applyNumberFormat="1" applyFont="1" applyFill="1" applyBorder="1"/>
    <xf numFmtId="2" fontId="37" fillId="0" borderId="10" xfId="1" applyNumberFormat="1" applyFont="1" applyFill="1" applyBorder="1" applyAlignment="1">
      <alignment horizontal="center"/>
    </xf>
    <xf numFmtId="3" fontId="20" fillId="0" borderId="10" xfId="0" applyNumberFormat="1" applyFont="1" applyFill="1" applyBorder="1"/>
    <xf numFmtId="3" fontId="20" fillId="21" borderId="10" xfId="0" applyNumberFormat="1" applyFont="1" applyFill="1" applyBorder="1"/>
    <xf numFmtId="3" fontId="37" fillId="21" borderId="10" xfId="0" applyNumberFormat="1" applyFont="1" applyFill="1" applyBorder="1" applyAlignment="1">
      <alignment horizontal="right"/>
    </xf>
    <xf numFmtId="3" fontId="36" fillId="0" borderId="0" xfId="0" applyNumberFormat="1" applyFont="1" applyBorder="1" applyAlignment="1">
      <alignment vertical="center"/>
    </xf>
    <xf numFmtId="3" fontId="42" fillId="0" borderId="0" xfId="1" applyNumberFormat="1" applyFont="1" applyAlignment="1">
      <alignment vertical="center"/>
    </xf>
    <xf numFmtId="3" fontId="43" fillId="18" borderId="10" xfId="0" applyNumberFormat="1" applyFont="1" applyFill="1" applyBorder="1" applyAlignment="1">
      <alignment horizontal="right" vertical="center"/>
    </xf>
    <xf numFmtId="0" fontId="37" fillId="26" borderId="10" xfId="0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3" fontId="0" fillId="0" borderId="0" xfId="0" applyNumberFormat="1" applyAlignment="1">
      <alignment wrapText="1"/>
    </xf>
    <xf numFmtId="3" fontId="36" fillId="21" borderId="0" xfId="0" applyNumberFormat="1" applyFont="1" applyFill="1" applyBorder="1" applyAlignment="1">
      <alignment vertical="center"/>
    </xf>
    <xf numFmtId="3" fontId="37" fillId="0" borderId="0" xfId="0" applyNumberFormat="1" applyFont="1" applyBorder="1" applyAlignment="1">
      <alignment vertical="center"/>
    </xf>
    <xf numFmtId="3" fontId="43" fillId="18" borderId="10" xfId="46" applyNumberFormat="1" applyFont="1" applyFill="1" applyBorder="1" applyAlignment="1">
      <alignment vertical="center"/>
    </xf>
    <xf numFmtId="3" fontId="43" fillId="18" borderId="11" xfId="46" applyNumberFormat="1" applyFont="1" applyFill="1" applyBorder="1" applyAlignment="1">
      <alignment vertical="center"/>
    </xf>
    <xf numFmtId="3" fontId="43" fillId="18" borderId="10" xfId="46" applyNumberFormat="1" applyFont="1" applyFill="1" applyBorder="1" applyAlignment="1">
      <alignment horizontal="right" vertical="center"/>
    </xf>
    <xf numFmtId="3" fontId="43" fillId="18" borderId="21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3" fontId="44" fillId="0" borderId="0" xfId="0" applyNumberFormat="1" applyFont="1" applyAlignment="1">
      <alignment vertical="center"/>
    </xf>
    <xf numFmtId="4" fontId="46" fillId="18" borderId="10" xfId="46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/>
    <xf numFmtId="164" fontId="45" fillId="0" borderId="0" xfId="0" applyNumberFormat="1" applyFont="1" applyFill="1" applyBorder="1" applyAlignment="1"/>
    <xf numFmtId="3" fontId="48" fillId="0" borderId="0" xfId="46" applyNumberFormat="1" applyFont="1" applyAlignment="1">
      <alignment vertical="center"/>
    </xf>
    <xf numFmtId="3" fontId="49" fillId="0" borderId="15" xfId="46" applyNumberFormat="1" applyFont="1" applyBorder="1" applyAlignment="1">
      <alignment horizontal="center" vertical="center"/>
    </xf>
    <xf numFmtId="1" fontId="49" fillId="0" borderId="15" xfId="46" applyNumberFormat="1" applyFont="1" applyBorder="1" applyAlignment="1">
      <alignment horizontal="center" vertical="center"/>
    </xf>
    <xf numFmtId="1" fontId="49" fillId="0" borderId="27" xfId="46" applyNumberFormat="1" applyFont="1" applyBorder="1" applyAlignment="1">
      <alignment horizontal="center" vertical="center"/>
    </xf>
    <xf numFmtId="1" fontId="49" fillId="0" borderId="15" xfId="46" applyNumberFormat="1" applyFont="1" applyBorder="1" applyAlignment="1">
      <alignment horizontal="center" vertical="center" wrapText="1"/>
    </xf>
    <xf numFmtId="1" fontId="49" fillId="0" borderId="28" xfId="46" applyNumberFormat="1" applyFont="1" applyBorder="1" applyAlignment="1">
      <alignment horizontal="center" vertical="center" wrapText="1"/>
    </xf>
    <xf numFmtId="1" fontId="49" fillId="0" borderId="29" xfId="46" applyNumberFormat="1" applyFont="1" applyBorder="1" applyAlignment="1">
      <alignment horizontal="center" vertical="center" wrapText="1"/>
    </xf>
    <xf numFmtId="3" fontId="49" fillId="0" borderId="15" xfId="46" applyNumberFormat="1" applyFont="1" applyBorder="1" applyAlignment="1">
      <alignment horizontal="center" vertical="center" wrapText="1"/>
    </xf>
    <xf numFmtId="0" fontId="50" fillId="19" borderId="14" xfId="46" applyFont="1" applyFill="1" applyBorder="1" applyAlignment="1">
      <alignment vertical="center"/>
    </xf>
    <xf numFmtId="3" fontId="50" fillId="19" borderId="14" xfId="46" applyNumberFormat="1" applyFont="1" applyFill="1" applyBorder="1" applyAlignment="1">
      <alignment vertical="center"/>
    </xf>
    <xf numFmtId="3" fontId="50" fillId="19" borderId="19" xfId="46" applyNumberFormat="1" applyFont="1" applyFill="1" applyBorder="1" applyAlignment="1">
      <alignment vertical="center"/>
    </xf>
    <xf numFmtId="3" fontId="50" fillId="19" borderId="14" xfId="46" applyNumberFormat="1" applyFont="1" applyFill="1" applyBorder="1" applyAlignment="1">
      <alignment horizontal="right" vertical="center"/>
    </xf>
    <xf numFmtId="3" fontId="50" fillId="19" borderId="20" xfId="46" applyNumberFormat="1" applyFont="1" applyFill="1" applyBorder="1" applyAlignment="1">
      <alignment horizontal="right" vertical="center"/>
    </xf>
    <xf numFmtId="3" fontId="49" fillId="18" borderId="10" xfId="46" applyNumberFormat="1" applyFont="1" applyFill="1" applyBorder="1" applyAlignment="1">
      <alignment vertical="center"/>
    </xf>
    <xf numFmtId="3" fontId="49" fillId="18" borderId="11" xfId="46" applyNumberFormat="1" applyFont="1" applyFill="1" applyBorder="1" applyAlignment="1">
      <alignment vertical="center"/>
    </xf>
    <xf numFmtId="3" fontId="49" fillId="18" borderId="10" xfId="46" applyNumberFormat="1" applyFont="1" applyFill="1" applyBorder="1" applyAlignment="1">
      <alignment horizontal="right" vertical="center"/>
    </xf>
    <xf numFmtId="3" fontId="51" fillId="18" borderId="10" xfId="46" applyNumberFormat="1" applyFont="1" applyFill="1" applyBorder="1" applyAlignment="1">
      <alignment horizontal="right" vertical="center"/>
    </xf>
    <xf numFmtId="3" fontId="51" fillId="18" borderId="21" xfId="46" applyNumberFormat="1" applyFont="1" applyFill="1" applyBorder="1" applyAlignment="1">
      <alignment horizontal="right" vertical="center"/>
    </xf>
    <xf numFmtId="3" fontId="51" fillId="0" borderId="10" xfId="46" applyNumberFormat="1" applyFont="1" applyFill="1" applyBorder="1" applyAlignment="1">
      <alignment horizontal="right" vertical="center"/>
    </xf>
    <xf numFmtId="3" fontId="51" fillId="18" borderId="14" xfId="46" applyNumberFormat="1" applyFont="1" applyFill="1" applyBorder="1" applyAlignment="1">
      <alignment horizontal="right" vertical="center"/>
    </xf>
    <xf numFmtId="3" fontId="46" fillId="0" borderId="10" xfId="46" applyNumberFormat="1" applyFont="1" applyBorder="1" applyAlignment="1">
      <alignment vertical="center"/>
    </xf>
    <xf numFmtId="3" fontId="46" fillId="0" borderId="11" xfId="46" applyNumberFormat="1" applyFont="1" applyBorder="1" applyAlignment="1">
      <alignment vertical="center"/>
    </xf>
    <xf numFmtId="3" fontId="46" fillId="0" borderId="21" xfId="46" applyNumberFormat="1" applyFont="1" applyBorder="1" applyAlignment="1">
      <alignment vertical="center"/>
    </xf>
    <xf numFmtId="3" fontId="50" fillId="0" borderId="14" xfId="46" applyNumberFormat="1" applyFont="1" applyFill="1" applyBorder="1" applyAlignment="1">
      <alignment horizontal="center" vertical="center"/>
    </xf>
    <xf numFmtId="3" fontId="49" fillId="18" borderId="10" xfId="48" applyNumberFormat="1" applyFont="1" applyFill="1" applyBorder="1" applyAlignment="1">
      <alignment vertical="center"/>
    </xf>
    <xf numFmtId="3" fontId="49" fillId="18" borderId="11" xfId="48" applyNumberFormat="1" applyFont="1" applyFill="1" applyBorder="1" applyAlignment="1">
      <alignment vertical="center"/>
    </xf>
    <xf numFmtId="3" fontId="49" fillId="18" borderId="21" xfId="46" applyNumberFormat="1" applyFont="1" applyFill="1" applyBorder="1" applyAlignment="1">
      <alignment horizontal="right" vertical="center"/>
    </xf>
    <xf numFmtId="3" fontId="49" fillId="0" borderId="10" xfId="46" applyNumberFormat="1" applyFont="1" applyBorder="1" applyAlignment="1">
      <alignment horizontal="right" vertical="center"/>
    </xf>
    <xf numFmtId="3" fontId="49" fillId="18" borderId="14" xfId="46" applyNumberFormat="1" applyFont="1" applyFill="1" applyBorder="1" applyAlignment="1">
      <alignment horizontal="right" vertical="center"/>
    </xf>
    <xf numFmtId="3" fontId="46" fillId="0" borderId="16" xfId="46" applyNumberFormat="1" applyFont="1" applyBorder="1" applyAlignment="1">
      <alignment vertical="center"/>
    </xf>
    <xf numFmtId="3" fontId="50" fillId="0" borderId="17" xfId="46" applyNumberFormat="1" applyFont="1" applyBorder="1" applyAlignment="1">
      <alignment vertical="center"/>
    </xf>
    <xf numFmtId="3" fontId="50" fillId="0" borderId="16" xfId="46" applyNumberFormat="1" applyFont="1" applyBorder="1" applyAlignment="1">
      <alignment vertical="center"/>
    </xf>
    <xf numFmtId="3" fontId="50" fillId="0" borderId="18" xfId="46" applyNumberFormat="1" applyFont="1" applyBorder="1" applyAlignment="1">
      <alignment vertical="center"/>
    </xf>
    <xf numFmtId="3" fontId="52" fillId="0" borderId="18" xfId="46" applyNumberFormat="1" applyFont="1" applyBorder="1" applyAlignment="1">
      <alignment vertical="center"/>
    </xf>
    <xf numFmtId="3" fontId="49" fillId="0" borderId="17" xfId="46" applyNumberFormat="1" applyFont="1" applyBorder="1" applyAlignment="1">
      <alignment vertical="center"/>
    </xf>
    <xf numFmtId="3" fontId="50" fillId="18" borderId="31" xfId="46" applyNumberFormat="1" applyFont="1" applyFill="1" applyBorder="1" applyAlignment="1">
      <alignment horizontal="center" vertical="center"/>
    </xf>
    <xf numFmtId="3" fontId="46" fillId="0" borderId="22" xfId="46" applyNumberFormat="1" applyFont="1" applyBorder="1" applyAlignment="1">
      <alignment horizontal="center" vertical="center"/>
    </xf>
    <xf numFmtId="165" fontId="46" fillId="0" borderId="14" xfId="46" applyNumberFormat="1" applyFont="1" applyBorder="1" applyAlignment="1">
      <alignment horizontal="center" vertical="center"/>
    </xf>
    <xf numFmtId="3" fontId="48" fillId="18" borderId="14" xfId="46" applyNumberFormat="1" applyFont="1" applyFill="1" applyBorder="1" applyAlignment="1">
      <alignment horizontal="center" vertical="center"/>
    </xf>
    <xf numFmtId="3" fontId="46" fillId="0" borderId="10" xfId="46" applyNumberFormat="1" applyFont="1" applyBorder="1" applyAlignment="1">
      <alignment horizontal="center" vertical="center"/>
    </xf>
    <xf numFmtId="3" fontId="48" fillId="18" borderId="10" xfId="46" applyNumberFormat="1" applyFont="1" applyFill="1" applyBorder="1" applyAlignment="1">
      <alignment horizontal="center" vertical="center"/>
    </xf>
    <xf numFmtId="3" fontId="46" fillId="0" borderId="15" xfId="46" applyNumberFormat="1" applyFont="1" applyBorder="1" applyAlignment="1">
      <alignment horizontal="center" vertical="center"/>
    </xf>
    <xf numFmtId="165" fontId="50" fillId="0" borderId="14" xfId="46" applyNumberFormat="1" applyFont="1" applyBorder="1" applyAlignment="1">
      <alignment horizontal="center" vertical="center"/>
    </xf>
    <xf numFmtId="165" fontId="52" fillId="0" borderId="14" xfId="46" applyNumberFormat="1" applyFont="1" applyBorder="1" applyAlignment="1">
      <alignment horizontal="center" vertical="center"/>
    </xf>
    <xf numFmtId="165" fontId="50" fillId="0" borderId="16" xfId="46" applyNumberFormat="1" applyFont="1" applyBorder="1" applyAlignment="1">
      <alignment horizontal="center" vertical="center"/>
    </xf>
    <xf numFmtId="3" fontId="48" fillId="18" borderId="16" xfId="46" applyNumberFormat="1" applyFont="1" applyFill="1" applyBorder="1" applyAlignment="1">
      <alignment horizontal="center" vertical="center"/>
    </xf>
    <xf numFmtId="3" fontId="46" fillId="22" borderId="15" xfId="46" applyNumberFormat="1" applyFont="1" applyFill="1" applyBorder="1" applyAlignment="1">
      <alignment vertical="center"/>
    </xf>
    <xf numFmtId="3" fontId="46" fillId="22" borderId="23" xfId="46" applyNumberFormat="1" applyFont="1" applyFill="1" applyBorder="1" applyAlignment="1">
      <alignment vertical="center"/>
    </xf>
    <xf numFmtId="3" fontId="46" fillId="22" borderId="24" xfId="46" applyNumberFormat="1" applyFont="1" applyFill="1" applyBorder="1" applyAlignment="1">
      <alignment vertical="center"/>
    </xf>
    <xf numFmtId="3" fontId="46" fillId="22" borderId="23" xfId="46" applyNumberFormat="1" applyFont="1" applyFill="1" applyBorder="1" applyAlignment="1">
      <alignment horizontal="right" vertical="center"/>
    </xf>
    <xf numFmtId="3" fontId="46" fillId="22" borderId="25" xfId="46" applyNumberFormat="1" applyFont="1" applyFill="1" applyBorder="1" applyAlignment="1">
      <alignment horizontal="right" vertical="center"/>
    </xf>
    <xf numFmtId="3" fontId="46" fillId="22" borderId="15" xfId="46" applyNumberFormat="1" applyFont="1" applyFill="1" applyBorder="1" applyAlignment="1">
      <alignment horizontal="right" vertical="center"/>
    </xf>
    <xf numFmtId="3" fontId="46" fillId="23" borderId="23" xfId="46" applyNumberFormat="1" applyFont="1" applyFill="1" applyBorder="1" applyAlignment="1">
      <alignment horizontal="right" vertical="center"/>
    </xf>
    <xf numFmtId="3" fontId="51" fillId="18" borderId="10" xfId="46" applyNumberFormat="1" applyFont="1" applyFill="1" applyBorder="1" applyAlignment="1">
      <alignment vertical="center"/>
    </xf>
    <xf numFmtId="3" fontId="51" fillId="18" borderId="11" xfId="46" applyNumberFormat="1" applyFont="1" applyFill="1" applyBorder="1" applyAlignment="1">
      <alignment vertical="center"/>
    </xf>
    <xf numFmtId="3" fontId="51" fillId="18" borderId="10" xfId="0" applyNumberFormat="1" applyFont="1" applyFill="1" applyBorder="1" applyAlignment="1">
      <alignment horizontal="right" vertical="center"/>
    </xf>
    <xf numFmtId="3" fontId="51" fillId="18" borderId="21" xfId="0" applyNumberFormat="1" applyFont="1" applyFill="1" applyBorder="1" applyAlignment="1">
      <alignment horizontal="right" vertical="center"/>
    </xf>
    <xf numFmtId="3" fontId="50" fillId="21" borderId="14" xfId="46" applyNumberFormat="1" applyFont="1" applyFill="1" applyBorder="1" applyAlignment="1">
      <alignment horizontal="center" vertical="center"/>
    </xf>
    <xf numFmtId="3" fontId="52" fillId="21" borderId="14" xfId="46" applyNumberFormat="1" applyFont="1" applyFill="1" applyBorder="1" applyAlignment="1">
      <alignment horizontal="center" vertical="center"/>
    </xf>
    <xf numFmtId="3" fontId="50" fillId="18" borderId="10" xfId="46" applyNumberFormat="1" applyFont="1" applyFill="1" applyBorder="1" applyAlignment="1">
      <alignment vertical="center"/>
    </xf>
    <xf numFmtId="3" fontId="50" fillId="18" borderId="11" xfId="46" applyNumberFormat="1" applyFont="1" applyFill="1" applyBorder="1" applyAlignment="1">
      <alignment vertical="center"/>
    </xf>
    <xf numFmtId="3" fontId="50" fillId="18" borderId="10" xfId="46" applyNumberFormat="1" applyFont="1" applyFill="1" applyBorder="1" applyAlignment="1">
      <alignment horizontal="right" vertical="center"/>
    </xf>
    <xf numFmtId="3" fontId="50" fillId="18" borderId="10" xfId="0" applyNumberFormat="1" applyFont="1" applyFill="1" applyBorder="1" applyAlignment="1">
      <alignment horizontal="right" vertical="center"/>
    </xf>
    <xf numFmtId="3" fontId="50" fillId="18" borderId="21" xfId="0" applyNumberFormat="1" applyFont="1" applyFill="1" applyBorder="1" applyAlignment="1">
      <alignment horizontal="right" vertical="center"/>
    </xf>
    <xf numFmtId="3" fontId="50" fillId="0" borderId="10" xfId="0" applyNumberFormat="1" applyFont="1" applyFill="1" applyBorder="1" applyAlignment="1">
      <alignment horizontal="right" vertical="center"/>
    </xf>
    <xf numFmtId="3" fontId="46" fillId="18" borderId="10" xfId="46" applyNumberFormat="1" applyFont="1" applyFill="1" applyBorder="1" applyAlignment="1">
      <alignment horizontal="center" vertical="center"/>
    </xf>
    <xf numFmtId="0" fontId="53" fillId="0" borderId="0" xfId="0" applyFont="1"/>
    <xf numFmtId="0" fontId="54" fillId="0" borderId="0" xfId="0" applyFont="1"/>
    <xf numFmtId="3" fontId="48" fillId="0" borderId="0" xfId="46" applyNumberFormat="1" applyFont="1" applyAlignment="1">
      <alignment horizontal="left" vertical="center"/>
    </xf>
    <xf numFmtId="3" fontId="46" fillId="0" borderId="14" xfId="46" applyNumberFormat="1" applyFont="1" applyBorder="1" applyAlignment="1">
      <alignment horizontal="center" vertical="center"/>
    </xf>
    <xf numFmtId="3" fontId="52" fillId="0" borderId="16" xfId="46" applyNumberFormat="1" applyFont="1" applyBorder="1" applyAlignment="1">
      <alignment horizontal="center" vertical="center"/>
    </xf>
    <xf numFmtId="3" fontId="58" fillId="18" borderId="10" xfId="0" applyNumberFormat="1" applyFont="1" applyFill="1" applyBorder="1" applyAlignment="1">
      <alignment horizontal="right"/>
    </xf>
    <xf numFmtId="3" fontId="57" fillId="18" borderId="1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 applyProtection="1">
      <alignment horizontal="right"/>
      <protection locked="0"/>
    </xf>
    <xf numFmtId="164" fontId="29" fillId="18" borderId="0" xfId="0" applyNumberFormat="1" applyFont="1" applyFill="1" applyBorder="1" applyAlignment="1"/>
    <xf numFmtId="3" fontId="31" fillId="18" borderId="0" xfId="0" applyNumberFormat="1" applyFont="1" applyFill="1" applyBorder="1" applyAlignment="1" applyProtection="1">
      <alignment horizontal="right"/>
      <protection locked="0"/>
    </xf>
    <xf numFmtId="3" fontId="29" fillId="0" borderId="0" xfId="43" applyNumberFormat="1" applyFont="1" applyFill="1" applyBorder="1" applyAlignment="1" applyProtection="1">
      <alignment horizontal="right"/>
      <protection locked="0"/>
    </xf>
    <xf numFmtId="3" fontId="29" fillId="18" borderId="0" xfId="43" applyNumberFormat="1" applyFont="1" applyFill="1" applyBorder="1" applyAlignment="1"/>
    <xf numFmtId="3" fontId="33" fillId="18" borderId="0" xfId="43" applyNumberFormat="1" applyFont="1" applyFill="1" applyBorder="1" applyAlignment="1">
      <alignment horizontal="right"/>
    </xf>
    <xf numFmtId="3" fontId="33" fillId="18" borderId="0" xfId="43" applyNumberFormat="1" applyFont="1" applyFill="1" applyBorder="1" applyAlignment="1" applyProtection="1">
      <alignment horizontal="right"/>
      <protection locked="0"/>
    </xf>
    <xf numFmtId="3" fontId="33" fillId="18" borderId="0" xfId="43" applyNumberFormat="1" applyFont="1" applyFill="1" applyBorder="1" applyAlignment="1" applyProtection="1">
      <protection locked="0"/>
    </xf>
    <xf numFmtId="0" fontId="19" fillId="0" borderId="0" xfId="1" applyFont="1" applyAlignment="1">
      <alignment horizontal="center"/>
    </xf>
    <xf numFmtId="3" fontId="49" fillId="0" borderId="16" xfId="46" applyNumberFormat="1" applyFont="1" applyBorder="1" applyAlignment="1">
      <alignment vertical="center"/>
    </xf>
    <xf numFmtId="0" fontId="21" fillId="21" borderId="0" xfId="1" applyFont="1" applyFill="1" applyBorder="1" applyAlignment="1">
      <alignment horizontal="center" vertical="center"/>
    </xf>
    <xf numFmtId="3" fontId="21" fillId="21" borderId="0" xfId="1" applyNumberFormat="1" applyFont="1" applyFill="1" applyAlignment="1">
      <alignment horizontal="right" vertical="center"/>
    </xf>
    <xf numFmtId="0" fontId="21" fillId="21" borderId="0" xfId="1" applyFont="1" applyFill="1" applyAlignment="1">
      <alignment horizontal="center" vertical="center"/>
    </xf>
    <xf numFmtId="3" fontId="19" fillId="26" borderId="10" xfId="0" applyNumberFormat="1" applyFont="1" applyFill="1" applyBorder="1"/>
    <xf numFmtId="165" fontId="37" fillId="26" borderId="10" xfId="0" applyNumberFormat="1" applyFont="1" applyFill="1" applyBorder="1" applyAlignment="1">
      <alignment horizontal="center" wrapText="1"/>
    </xf>
    <xf numFmtId="165" fontId="20" fillId="26" borderId="10" xfId="0" applyNumberFormat="1" applyFont="1" applyFill="1" applyBorder="1" applyAlignment="1">
      <alignment horizontal="center" wrapText="1"/>
    </xf>
    <xf numFmtId="3" fontId="52" fillId="0" borderId="14" xfId="46" applyNumberFormat="1" applyFont="1" applyFill="1" applyBorder="1" applyAlignment="1">
      <alignment horizontal="center" vertical="center"/>
    </xf>
    <xf numFmtId="166" fontId="45" fillId="0" borderId="0" xfId="0" applyNumberFormat="1" applyFont="1" applyFill="1" applyBorder="1" applyAlignment="1"/>
    <xf numFmtId="164" fontId="22" fillId="18" borderId="0" xfId="60" applyNumberFormat="1" applyFont="1" applyFill="1" applyBorder="1" applyAlignment="1">
      <alignment horizontal="right"/>
    </xf>
    <xf numFmtId="3" fontId="52" fillId="27" borderId="14" xfId="46" applyNumberFormat="1" applyFont="1" applyFill="1" applyBorder="1" applyAlignment="1">
      <alignment horizontal="center" vertical="center"/>
    </xf>
    <xf numFmtId="4" fontId="59" fillId="0" borderId="10" xfId="46" applyNumberFormat="1" applyFont="1" applyBorder="1" applyAlignment="1">
      <alignment horizontal="center" vertical="center"/>
    </xf>
    <xf numFmtId="3" fontId="29" fillId="21" borderId="0" xfId="1" applyNumberFormat="1" applyFont="1" applyFill="1" applyAlignment="1">
      <alignment vertical="center"/>
    </xf>
    <xf numFmtId="3" fontId="29" fillId="0" borderId="0" xfId="1" applyNumberFormat="1" applyFont="1" applyFill="1" applyAlignment="1">
      <alignment vertical="center"/>
    </xf>
    <xf numFmtId="3" fontId="21" fillId="26" borderId="0" xfId="1" applyNumberFormat="1" applyFont="1" applyFill="1" applyAlignment="1">
      <alignment horizontal="right" vertical="center"/>
    </xf>
    <xf numFmtId="3" fontId="31" fillId="21" borderId="0" xfId="0" applyNumberFormat="1" applyFont="1" applyFill="1" applyBorder="1" applyAlignment="1" applyProtection="1">
      <alignment horizontal="right"/>
      <protection locked="0"/>
    </xf>
    <xf numFmtId="3" fontId="29" fillId="21" borderId="0" xfId="43" applyNumberFormat="1" applyFont="1" applyFill="1" applyBorder="1" applyAlignment="1" applyProtection="1">
      <alignment horizontal="right"/>
      <protection locked="0"/>
    </xf>
    <xf numFmtId="3" fontId="33" fillId="21" borderId="0" xfId="43" applyNumberFormat="1" applyFont="1" applyFill="1" applyBorder="1" applyAlignment="1">
      <alignment horizontal="right"/>
    </xf>
    <xf numFmtId="164" fontId="22" fillId="18" borderId="0" xfId="0" applyNumberFormat="1" applyFont="1" applyFill="1" applyBorder="1" applyAlignment="1">
      <alignment horizontal="right"/>
    </xf>
    <xf numFmtId="3" fontId="55" fillId="18" borderId="10" xfId="0" applyNumberFormat="1" applyFont="1" applyFill="1" applyBorder="1" applyAlignment="1">
      <alignment horizontal="right"/>
    </xf>
    <xf numFmtId="3" fontId="56" fillId="0" borderId="10" xfId="0" applyNumberFormat="1" applyFont="1" applyFill="1" applyBorder="1" applyAlignment="1"/>
    <xf numFmtId="3" fontId="55" fillId="28" borderId="10" xfId="0" applyNumberFormat="1" applyFont="1" applyFill="1" applyBorder="1" applyAlignment="1">
      <alignment horizontal="right"/>
    </xf>
    <xf numFmtId="3" fontId="56" fillId="28" borderId="10" xfId="0" applyNumberFormat="1" applyFont="1" applyFill="1" applyBorder="1" applyAlignment="1"/>
    <xf numFmtId="3" fontId="20" fillId="26" borderId="10" xfId="0" applyNumberFormat="1" applyFont="1" applyFill="1" applyBorder="1"/>
    <xf numFmtId="3" fontId="50" fillId="0" borderId="16" xfId="46" applyNumberFormat="1" applyFont="1" applyBorder="1" applyAlignment="1">
      <alignment horizontal="center" vertical="center"/>
    </xf>
    <xf numFmtId="4" fontId="59" fillId="18" borderId="10" xfId="46" applyNumberFormat="1" applyFont="1" applyFill="1" applyBorder="1" applyAlignment="1">
      <alignment horizontal="center" vertical="center"/>
    </xf>
    <xf numFmtId="0" fontId="22" fillId="18" borderId="0" xfId="0" applyFont="1" applyFill="1" applyBorder="1" applyAlignment="1">
      <alignment horizontal="left"/>
    </xf>
    <xf numFmtId="0" fontId="64" fillId="0" borderId="0" xfId="0" applyFont="1" applyAlignment="1">
      <alignment vertical="center"/>
    </xf>
    <xf numFmtId="3" fontId="55" fillId="20" borderId="10" xfId="45" applyNumberFormat="1" applyFont="1" applyFill="1" applyBorder="1" applyAlignment="1">
      <alignment horizontal="center" vertical="center" wrapText="1"/>
    </xf>
    <xf numFmtId="3" fontId="56" fillId="20" borderId="10" xfId="45" applyNumberFormat="1" applyFont="1" applyFill="1" applyBorder="1" applyAlignment="1">
      <alignment horizontal="center" vertical="center" wrapText="1"/>
    </xf>
    <xf numFmtId="3" fontId="65" fillId="24" borderId="10" xfId="43" applyNumberFormat="1" applyFont="1" applyFill="1" applyBorder="1" applyAlignment="1">
      <alignment horizontal="center" vertical="center" wrapText="1"/>
    </xf>
    <xf numFmtId="3" fontId="66" fillId="24" borderId="10" xfId="0" applyNumberFormat="1" applyFont="1" applyFill="1" applyBorder="1" applyAlignment="1">
      <alignment horizontal="center" vertical="center"/>
    </xf>
    <xf numFmtId="3" fontId="65" fillId="24" borderId="30" xfId="0" applyNumberFormat="1" applyFont="1" applyFill="1" applyBorder="1" applyAlignment="1">
      <alignment horizontal="center" vertical="center"/>
    </xf>
    <xf numFmtId="3" fontId="65" fillId="24" borderId="0" xfId="0" applyNumberFormat="1" applyFont="1" applyFill="1" applyAlignment="1">
      <alignment horizontal="center" vertical="center"/>
    </xf>
    <xf numFmtId="0" fontId="65" fillId="0" borderId="10" xfId="43" applyFont="1" applyFill="1" applyBorder="1" applyAlignment="1">
      <alignment horizontal="center" vertical="center"/>
    </xf>
    <xf numFmtId="164" fontId="65" fillId="0" borderId="10" xfId="43" applyNumberFormat="1" applyFont="1" applyFill="1" applyBorder="1" applyAlignment="1">
      <alignment vertical="center"/>
    </xf>
    <xf numFmtId="3" fontId="65" fillId="0" borderId="10" xfId="0" applyNumberFormat="1" applyFont="1" applyBorder="1" applyAlignment="1">
      <alignment horizontal="center" vertical="center"/>
    </xf>
    <xf numFmtId="3" fontId="56" fillId="21" borderId="10" xfId="0" applyNumberFormat="1" applyFont="1" applyFill="1" applyBorder="1" applyAlignment="1">
      <alignment horizontal="center" vertical="center"/>
    </xf>
    <xf numFmtId="3" fontId="65" fillId="0" borderId="10" xfId="0" applyNumberFormat="1" applyFont="1" applyFill="1" applyBorder="1" applyAlignment="1">
      <alignment horizontal="center" vertical="center"/>
    </xf>
    <xf numFmtId="0" fontId="65" fillId="28" borderId="10" xfId="43" applyFont="1" applyFill="1" applyBorder="1" applyAlignment="1">
      <alignment horizontal="center" vertical="center"/>
    </xf>
    <xf numFmtId="164" fontId="65" fillId="28" borderId="10" xfId="43" applyNumberFormat="1" applyFont="1" applyFill="1" applyBorder="1" applyAlignment="1">
      <alignment vertical="center"/>
    </xf>
    <xf numFmtId="3" fontId="65" fillId="28" borderId="10" xfId="0" applyNumberFormat="1" applyFont="1" applyFill="1" applyBorder="1" applyAlignment="1">
      <alignment horizontal="center" vertical="center"/>
    </xf>
    <xf numFmtId="3" fontId="65" fillId="18" borderId="10" xfId="43" applyNumberFormat="1" applyFont="1" applyFill="1" applyBorder="1" applyAlignment="1">
      <alignment horizontal="center" vertical="center"/>
    </xf>
    <xf numFmtId="3" fontId="65" fillId="0" borderId="10" xfId="43" applyNumberFormat="1" applyFont="1" applyFill="1" applyBorder="1" applyAlignment="1">
      <alignment horizontal="center" vertical="center"/>
    </xf>
    <xf numFmtId="3" fontId="66" fillId="21" borderId="10" xfId="0" applyNumberFormat="1" applyFont="1" applyFill="1" applyBorder="1" applyAlignment="1">
      <alignment horizontal="center" vertical="center"/>
    </xf>
    <xf numFmtId="3" fontId="65" fillId="0" borderId="10" xfId="47" applyNumberFormat="1" applyFont="1" applyFill="1" applyBorder="1" applyAlignment="1">
      <alignment horizontal="right" vertical="center"/>
    </xf>
    <xf numFmtId="3" fontId="65" fillId="0" borderId="10" xfId="1" applyNumberFormat="1" applyFont="1" applyFill="1" applyBorder="1" applyAlignment="1">
      <alignment horizontal="right" vertical="center"/>
    </xf>
    <xf numFmtId="3" fontId="66" fillId="0" borderId="10" xfId="0" applyNumberFormat="1" applyFont="1" applyFill="1" applyBorder="1" applyAlignment="1">
      <alignment horizontal="center" vertical="center"/>
    </xf>
    <xf numFmtId="3" fontId="65" fillId="21" borderId="10" xfId="0" applyNumberFormat="1" applyFont="1" applyFill="1" applyBorder="1" applyAlignment="1">
      <alignment horizontal="center" vertical="center"/>
    </xf>
    <xf numFmtId="3" fontId="65" fillId="21" borderId="10" xfId="0" applyNumberFormat="1" applyFont="1" applyFill="1" applyBorder="1" applyAlignment="1">
      <alignment horizontal="right" vertical="center"/>
    </xf>
    <xf numFmtId="0" fontId="19" fillId="0" borderId="0" xfId="1" applyFont="1" applyAlignment="1">
      <alignment horizontal="center"/>
    </xf>
    <xf numFmtId="3" fontId="37" fillId="0" borderId="0" xfId="43" applyNumberFormat="1" applyFont="1" applyFill="1" applyBorder="1" applyAlignment="1">
      <alignment horizontal="left" vertical="center"/>
    </xf>
    <xf numFmtId="0" fontId="21" fillId="25" borderId="26" xfId="1" applyFont="1" applyFill="1" applyBorder="1" applyAlignment="1">
      <alignment horizontal="center" vertical="center"/>
    </xf>
    <xf numFmtId="0" fontId="21" fillId="25" borderId="0" xfId="1" applyFont="1" applyFill="1" applyBorder="1" applyAlignment="1">
      <alignment horizontal="center" vertical="center"/>
    </xf>
    <xf numFmtId="0" fontId="21" fillId="19" borderId="10" xfId="1" applyFont="1" applyFill="1" applyBorder="1" applyAlignment="1">
      <alignment horizontal="center" vertical="center"/>
    </xf>
    <xf numFmtId="0" fontId="22" fillId="19" borderId="10" xfId="1" applyFont="1" applyFill="1" applyBorder="1" applyAlignment="1">
      <alignment vertical="center"/>
    </xf>
    <xf numFmtId="0" fontId="21" fillId="25" borderId="0" xfId="1" applyFont="1" applyFill="1" applyAlignment="1">
      <alignment horizontal="center" vertical="center"/>
    </xf>
    <xf numFmtId="0" fontId="49" fillId="0" borderId="11" xfId="46" applyFont="1" applyBorder="1" applyAlignment="1">
      <alignment horizontal="center" vertical="center" wrapText="1"/>
    </xf>
    <xf numFmtId="0" fontId="49" fillId="0" borderId="12" xfId="46" applyFont="1" applyBorder="1" applyAlignment="1">
      <alignment horizontal="center" vertical="center" wrapText="1"/>
    </xf>
    <xf numFmtId="0" fontId="49" fillId="0" borderId="13" xfId="46" applyFont="1" applyBorder="1" applyAlignment="1">
      <alignment horizontal="center" vertical="center" wrapText="1"/>
    </xf>
    <xf numFmtId="3" fontId="65" fillId="24" borderId="10" xfId="45" applyNumberFormat="1" applyFont="1" applyFill="1" applyBorder="1" applyAlignment="1">
      <alignment horizontal="center" vertical="center" wrapText="1"/>
    </xf>
    <xf numFmtId="3" fontId="56" fillId="0" borderId="11" xfId="45" applyNumberFormat="1" applyFont="1" applyFill="1" applyBorder="1" applyAlignment="1">
      <alignment horizontal="center" vertical="center" wrapText="1"/>
    </xf>
    <xf numFmtId="3" fontId="56" fillId="0" borderId="12" xfId="45" applyNumberFormat="1" applyFont="1" applyFill="1" applyBorder="1" applyAlignment="1">
      <alignment horizontal="center" vertical="center" wrapText="1"/>
    </xf>
    <xf numFmtId="3" fontId="65" fillId="18" borderId="10" xfId="45" applyNumberFormat="1" applyFont="1" applyFill="1" applyBorder="1" applyAlignment="1">
      <alignment horizontal="left" vertical="center" wrapText="1"/>
    </xf>
    <xf numFmtId="3" fontId="55" fillId="20" borderId="10" xfId="45" applyNumberFormat="1" applyFont="1" applyFill="1" applyBorder="1" applyAlignment="1">
      <alignment horizontal="center" vertical="center" wrapText="1"/>
    </xf>
    <xf numFmtId="3" fontId="65" fillId="20" borderId="10" xfId="45" applyNumberFormat="1" applyFont="1" applyFill="1" applyBorder="1" applyAlignment="1">
      <alignment horizontal="center" vertical="center" wrapText="1"/>
    </xf>
    <xf numFmtId="3" fontId="65" fillId="0" borderId="10" xfId="0" applyNumberFormat="1" applyFont="1" applyFill="1" applyBorder="1" applyAlignment="1">
      <alignment horizontal="center" vertical="center" wrapText="1"/>
    </xf>
    <xf numFmtId="3" fontId="67" fillId="0" borderId="10" xfId="47" applyNumberFormat="1" applyFont="1" applyFill="1" applyBorder="1" applyAlignment="1">
      <alignment horizontal="right" vertical="center"/>
    </xf>
    <xf numFmtId="3" fontId="67" fillId="0" borderId="10" xfId="1" applyNumberFormat="1" applyFont="1" applyFill="1" applyBorder="1" applyAlignment="1">
      <alignment vertical="center"/>
    </xf>
    <xf numFmtId="3" fontId="60" fillId="18" borderId="14" xfId="0" applyNumberFormat="1" applyFont="1" applyFill="1" applyBorder="1" applyAlignment="1">
      <alignment horizontal="right" vertical="center"/>
    </xf>
    <xf numFmtId="3" fontId="61" fillId="18" borderId="14" xfId="0" applyNumberFormat="1" applyFont="1" applyFill="1" applyBorder="1" applyAlignment="1">
      <alignment horizontal="right" vertical="center"/>
    </xf>
    <xf numFmtId="3" fontId="50" fillId="0" borderId="14" xfId="0" applyNumberFormat="1" applyFont="1" applyFill="1" applyBorder="1" applyAlignment="1">
      <alignment horizontal="right" vertical="center"/>
    </xf>
    <xf numFmtId="3" fontId="43" fillId="18" borderId="14" xfId="0" applyNumberFormat="1" applyFont="1" applyFill="1" applyBorder="1" applyAlignment="1">
      <alignment horizontal="right" vertical="center"/>
    </xf>
    <xf numFmtId="3" fontId="31" fillId="18" borderId="10" xfId="0" applyNumberFormat="1" applyFont="1" applyFill="1" applyBorder="1" applyAlignment="1">
      <alignment horizontal="right"/>
    </xf>
    <xf numFmtId="3" fontId="23" fillId="18" borderId="10" xfId="0" applyNumberFormat="1" applyFont="1" applyFill="1" applyBorder="1" applyAlignment="1">
      <alignment horizontal="right"/>
    </xf>
    <xf numFmtId="3" fontId="49" fillId="21" borderId="14" xfId="46" applyNumberFormat="1" applyFont="1" applyFill="1" applyBorder="1" applyAlignment="1">
      <alignment horizontal="center" vertical="center"/>
    </xf>
  </cellXfs>
  <cellStyles count="61">
    <cellStyle name="%20 - Vurgu1" xfId="2"/>
    <cellStyle name="%20 - Vurgu2" xfId="3"/>
    <cellStyle name="%20 - Vurgu3" xfId="4"/>
    <cellStyle name="%20 - Vurgu4" xfId="5"/>
    <cellStyle name="%20 - Vurgu5" xfId="6"/>
    <cellStyle name="%20 - Vurgu6" xfId="7"/>
    <cellStyle name="%40 - Vurgu1" xfId="8"/>
    <cellStyle name="%40 - Vurgu2" xfId="9"/>
    <cellStyle name="%40 - Vurgu3" xfId="10"/>
    <cellStyle name="%40 - Vurgu4" xfId="11"/>
    <cellStyle name="%40 - Vurgu5" xfId="12"/>
    <cellStyle name="%40 - Vurgu6" xfId="13"/>
    <cellStyle name="%60 - Vurgu1" xfId="14"/>
    <cellStyle name="%60 - Vurgu2" xfId="15"/>
    <cellStyle name="%60 - Vurgu3" xfId="16"/>
    <cellStyle name="%60 - Vurgu4" xfId="17"/>
    <cellStyle name="%60 - Vurgu5" xfId="18"/>
    <cellStyle name="%60 - Vurgu6" xfId="19"/>
    <cellStyle name="Açıklama Metni" xfId="20"/>
    <cellStyle name="Ana Başlık" xfId="21"/>
    <cellStyle name="Bağlı Hücre" xfId="22"/>
    <cellStyle name="Başlık 1" xfId="23"/>
    <cellStyle name="Başlık 2" xfId="24"/>
    <cellStyle name="Başlık 3" xfId="25"/>
    <cellStyle name="Başlık 4" xfId="26"/>
    <cellStyle name="Çıkış" xfId="27"/>
    <cellStyle name="Giriş" xfId="28"/>
    <cellStyle name="Hesaplama" xfId="29"/>
    <cellStyle name="İşaretli Hücre" xfId="30"/>
    <cellStyle name="İyi" xfId="31"/>
    <cellStyle name="Kötü" xfId="32"/>
    <cellStyle name="Normal" xfId="0" builtinId="0"/>
    <cellStyle name="Normal 10" xfId="60"/>
    <cellStyle name="Normal 2" xfId="1"/>
    <cellStyle name="Normal 3" xfId="43"/>
    <cellStyle name="Normal 4" xfId="47"/>
    <cellStyle name="Normal 5" xfId="56"/>
    <cellStyle name="Normal 6" xfId="44"/>
    <cellStyle name="Normal 6 2" xfId="55"/>
    <cellStyle name="Normal 7" xfId="57"/>
    <cellStyle name="Normal 8" xfId="58"/>
    <cellStyle name="Normal 9" xfId="59"/>
    <cellStyle name="Normal_1996-2008" xfId="49"/>
    <cellStyle name="Normal_2002-122 Otomotiv Dış Ticareti DIE 92-01" xfId="48"/>
    <cellStyle name="Normal_2004" xfId="52"/>
    <cellStyle name="Normal_2004-11 DIE" xfId="46"/>
    <cellStyle name="Normal_2005" xfId="51"/>
    <cellStyle name="Normal_Book2" xfId="45"/>
    <cellStyle name="Normal_t18" xfId="53"/>
    <cellStyle name="Normal_t22" xfId="50"/>
    <cellStyle name="Not" xfId="33"/>
    <cellStyle name="Not 2" xfId="54"/>
    <cellStyle name="Nötr" xfId="34"/>
    <cellStyle name="Toplam" xfId="35"/>
    <cellStyle name="Uyarı Metni" xfId="36"/>
    <cellStyle name="Vurgu1" xfId="37"/>
    <cellStyle name="Vurgu2" xfId="38"/>
    <cellStyle name="Vurgu3" xfId="39"/>
    <cellStyle name="Vurgu4" xfId="40"/>
    <cellStyle name="Vurgu5" xfId="41"/>
    <cellStyle name="Vurgu6" xfId="42"/>
  </cellStyles>
  <dxfs count="0"/>
  <tableStyles count="0" defaultTableStyle="TableStyleMedium2" defaultPivotStyle="PivotStyleLight16"/>
  <colors>
    <mruColors>
      <color rgb="FF99FFCC"/>
      <color rgb="FF008000"/>
      <color rgb="FFFFFF99"/>
      <color rgb="FF66FFCC"/>
      <color rgb="FF00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86024544295437E-2"/>
          <c:y val="5.3598377722164574E-2"/>
          <c:w val="0.90331393682172711"/>
          <c:h val="0.9247531160235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Toplam!$B$23</c:f>
              <c:strCache>
                <c:ptCount val="1"/>
                <c:pt idx="0">
                  <c:v>İhracat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Toplam!$C$22:$P$22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(5 Ay)</c:v>
                </c:pt>
                <c:pt idx="13">
                  <c:v>2014  (5 Ay)</c:v>
                </c:pt>
              </c:strCache>
            </c:strRef>
          </c:cat>
          <c:val>
            <c:numRef>
              <c:f>Toplam!$C$23:$P$23</c:f>
              <c:numCache>
                <c:formatCode>#,##0</c:formatCode>
                <c:ptCount val="14"/>
                <c:pt idx="0">
                  <c:v>3180</c:v>
                </c:pt>
                <c:pt idx="1">
                  <c:v>4946</c:v>
                </c:pt>
                <c:pt idx="2">
                  <c:v>8148</c:v>
                </c:pt>
                <c:pt idx="3">
                  <c:v>9429</c:v>
                </c:pt>
                <c:pt idx="4">
                  <c:v>11730</c:v>
                </c:pt>
                <c:pt idx="5">
                  <c:v>15701</c:v>
                </c:pt>
                <c:pt idx="6">
                  <c:v>17991</c:v>
                </c:pt>
                <c:pt idx="7">
                  <c:v>11891</c:v>
                </c:pt>
                <c:pt idx="8">
                  <c:v>13525</c:v>
                </c:pt>
                <c:pt idx="9">
                  <c:v>15447</c:v>
                </c:pt>
                <c:pt idx="10">
                  <c:v>14667</c:v>
                </c:pt>
                <c:pt idx="11">
                  <c:v>16532</c:v>
                </c:pt>
                <c:pt idx="12">
                  <c:v>6727</c:v>
                </c:pt>
                <c:pt idx="13">
                  <c:v>7579</c:v>
                </c:pt>
              </c:numCache>
            </c:numRef>
          </c:val>
        </c:ser>
        <c:ser>
          <c:idx val="1"/>
          <c:order val="1"/>
          <c:tx>
            <c:strRef>
              <c:f>Toplam!$B$24</c:f>
              <c:strCache>
                <c:ptCount val="1"/>
                <c:pt idx="0">
                  <c:v>İthalat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Toplam!$C$22:$P$22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(5 Ay)</c:v>
                </c:pt>
                <c:pt idx="13">
                  <c:v>2014  (5 Ay)</c:v>
                </c:pt>
              </c:strCache>
            </c:strRef>
          </c:cat>
          <c:val>
            <c:numRef>
              <c:f>Toplam!$C$24:$P$24</c:f>
              <c:numCache>
                <c:formatCode>#,##0</c:formatCode>
                <c:ptCount val="14"/>
                <c:pt idx="0">
                  <c:v>2299</c:v>
                </c:pt>
                <c:pt idx="1">
                  <c:v>5342</c:v>
                </c:pt>
                <c:pt idx="2">
                  <c:v>10108</c:v>
                </c:pt>
                <c:pt idx="3">
                  <c:v>10379</c:v>
                </c:pt>
                <c:pt idx="4">
                  <c:v>11145</c:v>
                </c:pt>
                <c:pt idx="5">
                  <c:v>12035</c:v>
                </c:pt>
                <c:pt idx="6">
                  <c:v>12358</c:v>
                </c:pt>
                <c:pt idx="7">
                  <c:v>8745</c:v>
                </c:pt>
                <c:pt idx="8">
                  <c:v>13177</c:v>
                </c:pt>
                <c:pt idx="9">
                  <c:v>16780</c:v>
                </c:pt>
                <c:pt idx="10">
                  <c:v>14185</c:v>
                </c:pt>
                <c:pt idx="11">
                  <c:v>16494</c:v>
                </c:pt>
                <c:pt idx="12">
                  <c:v>6384</c:v>
                </c:pt>
                <c:pt idx="13">
                  <c:v>5614</c:v>
                </c:pt>
              </c:numCache>
            </c:numRef>
          </c:val>
        </c:ser>
        <c:ser>
          <c:idx val="2"/>
          <c:order val="2"/>
          <c:tx>
            <c:strRef>
              <c:f>Toplam!$B$26</c:f>
              <c:strCache>
                <c:ptCount val="1"/>
                <c:pt idx="0">
                  <c:v>Fark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8000"/>
              </a:solidFill>
            </c:spPr>
          </c:dPt>
          <c:cat>
            <c:strRef>
              <c:f>Toplam!$C$22:$P$22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(5 Ay)</c:v>
                </c:pt>
                <c:pt idx="13">
                  <c:v>2014  (5 Ay)</c:v>
                </c:pt>
              </c:strCache>
            </c:strRef>
          </c:cat>
          <c:val>
            <c:numRef>
              <c:f>Toplam!$C$26:$P$26</c:f>
              <c:numCache>
                <c:formatCode>#,##0</c:formatCode>
                <c:ptCount val="14"/>
                <c:pt idx="0">
                  <c:v>881</c:v>
                </c:pt>
                <c:pt idx="1">
                  <c:v>-396</c:v>
                </c:pt>
                <c:pt idx="2">
                  <c:v>-1960</c:v>
                </c:pt>
                <c:pt idx="3">
                  <c:v>-950</c:v>
                </c:pt>
                <c:pt idx="4">
                  <c:v>585</c:v>
                </c:pt>
                <c:pt idx="5">
                  <c:v>3666</c:v>
                </c:pt>
                <c:pt idx="6">
                  <c:v>5633</c:v>
                </c:pt>
                <c:pt idx="7">
                  <c:v>3146</c:v>
                </c:pt>
                <c:pt idx="8">
                  <c:v>348</c:v>
                </c:pt>
                <c:pt idx="9">
                  <c:v>-1333</c:v>
                </c:pt>
                <c:pt idx="10">
                  <c:v>482</c:v>
                </c:pt>
                <c:pt idx="11">
                  <c:v>38</c:v>
                </c:pt>
                <c:pt idx="12">
                  <c:v>343</c:v>
                </c:pt>
                <c:pt idx="13">
                  <c:v>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812416"/>
        <c:axId val="92813952"/>
      </c:barChart>
      <c:catAx>
        <c:axId val="928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 rot="-5400000" vert="horz" anchor="b" anchorCtr="1"/>
          <a:lstStyle/>
          <a:p>
            <a:pPr>
              <a:defRPr b="1">
                <a:solidFill>
                  <a:schemeClr val="tx1"/>
                </a:solidFill>
              </a:defRPr>
            </a:pPr>
            <a:endParaRPr lang="tr-TR"/>
          </a:p>
        </c:txPr>
        <c:crossAx val="92813952"/>
        <c:crosses val="autoZero"/>
        <c:auto val="1"/>
        <c:lblAlgn val="ctr"/>
        <c:lblOffset val="100"/>
        <c:noMultiLvlLbl val="0"/>
      </c:catAx>
      <c:valAx>
        <c:axId val="92813952"/>
        <c:scaling>
          <c:orientation val="minMax"/>
          <c:max val="20000"/>
          <c:min val="-5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="1">
                <a:solidFill>
                  <a:schemeClr val="tx1"/>
                </a:solidFill>
              </a:defRPr>
            </a:pPr>
            <a:endParaRPr lang="tr-TR"/>
          </a:p>
        </c:txPr>
        <c:crossAx val="92812416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766972720467699"/>
          <c:y val="8.7693088001928363E-2"/>
          <c:w val="0.3036497152657362"/>
          <c:h val="7.20793870397525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99042722789102E-2"/>
          <c:y val="2.4288647014839234E-2"/>
          <c:w val="0.90433800143285803"/>
          <c:h val="0.95142274409911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Otomobil!$B$21</c:f>
              <c:strCache>
                <c:ptCount val="1"/>
                <c:pt idx="0">
                  <c:v>İhracat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Otomobil!$C$20:$P$20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 (5 Ay)</c:v>
                </c:pt>
                <c:pt idx="13">
                  <c:v>2014   (5 Ay)</c:v>
                </c:pt>
              </c:strCache>
            </c:strRef>
          </c:cat>
          <c:val>
            <c:numRef>
              <c:f>Otomobil!$C$21:$P$21</c:f>
              <c:numCache>
                <c:formatCode>#,##0</c:formatCode>
                <c:ptCount val="14"/>
                <c:pt idx="0">
                  <c:v>973</c:v>
                </c:pt>
                <c:pt idx="1">
                  <c:v>1298</c:v>
                </c:pt>
                <c:pt idx="2">
                  <c:v>2197</c:v>
                </c:pt>
                <c:pt idx="3">
                  <c:v>3934</c:v>
                </c:pt>
                <c:pt idx="4">
                  <c:v>5645</c:v>
                </c:pt>
                <c:pt idx="5">
                  <c:v>6840</c:v>
                </c:pt>
                <c:pt idx="6">
                  <c:v>7474</c:v>
                </c:pt>
                <c:pt idx="7">
                  <c:v>6086</c:v>
                </c:pt>
                <c:pt idx="8">
                  <c:v>6210</c:v>
                </c:pt>
                <c:pt idx="9">
                  <c:v>6486</c:v>
                </c:pt>
                <c:pt idx="10">
                  <c:v>6069</c:v>
                </c:pt>
                <c:pt idx="11">
                  <c:v>6857</c:v>
                </c:pt>
                <c:pt idx="12">
                  <c:v>2892</c:v>
                </c:pt>
                <c:pt idx="13">
                  <c:v>3212</c:v>
                </c:pt>
              </c:numCache>
            </c:numRef>
          </c:val>
        </c:ser>
        <c:ser>
          <c:idx val="1"/>
          <c:order val="1"/>
          <c:tx>
            <c:strRef>
              <c:f>Otomobil!$B$22</c:f>
              <c:strCache>
                <c:ptCount val="1"/>
                <c:pt idx="0">
                  <c:v>İthalat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Otomobil!$C$20:$P$20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 (5 Ay)</c:v>
                </c:pt>
                <c:pt idx="13">
                  <c:v>2014   (5 Ay)</c:v>
                </c:pt>
              </c:strCache>
            </c:strRef>
          </c:cat>
          <c:val>
            <c:numRef>
              <c:f>Otomobil!$C$22:$P$22</c:f>
              <c:numCache>
                <c:formatCode>#,##0</c:formatCode>
                <c:ptCount val="14"/>
                <c:pt idx="0">
                  <c:v>814</c:v>
                </c:pt>
                <c:pt idx="1">
                  <c:v>2220</c:v>
                </c:pt>
                <c:pt idx="2">
                  <c:v>4214</c:v>
                </c:pt>
                <c:pt idx="3">
                  <c:v>4296</c:v>
                </c:pt>
                <c:pt idx="4">
                  <c:v>4269</c:v>
                </c:pt>
                <c:pt idx="5">
                  <c:v>4747</c:v>
                </c:pt>
                <c:pt idx="6">
                  <c:v>4552</c:v>
                </c:pt>
                <c:pt idx="7">
                  <c:v>4265</c:v>
                </c:pt>
                <c:pt idx="8">
                  <c:v>6820</c:v>
                </c:pt>
                <c:pt idx="9">
                  <c:v>7529</c:v>
                </c:pt>
                <c:pt idx="10">
                  <c:v>6392</c:v>
                </c:pt>
                <c:pt idx="11">
                  <c:v>9127</c:v>
                </c:pt>
                <c:pt idx="12">
                  <c:v>3442</c:v>
                </c:pt>
                <c:pt idx="13">
                  <c:v>2585</c:v>
                </c:pt>
              </c:numCache>
            </c:numRef>
          </c:val>
        </c:ser>
        <c:ser>
          <c:idx val="2"/>
          <c:order val="2"/>
          <c:tx>
            <c:strRef>
              <c:f>Otomobil!$B$24</c:f>
              <c:strCache>
                <c:ptCount val="1"/>
                <c:pt idx="0">
                  <c:v>Fark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dPt>
          <c:dPt>
            <c:idx val="13"/>
            <c:invertIfNegative val="0"/>
            <c:bubble3D val="0"/>
            <c:spPr>
              <a:solidFill>
                <a:srgbClr val="008000"/>
              </a:solidFill>
            </c:spPr>
          </c:dPt>
          <c:cat>
            <c:strRef>
              <c:f>Otomobil!$C$20:$P$20</c:f>
              <c:strCache>
                <c:ptCount val="1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2013   (5 Ay)</c:v>
                </c:pt>
                <c:pt idx="13">
                  <c:v>2014   (5 Ay)</c:v>
                </c:pt>
              </c:strCache>
            </c:strRef>
          </c:cat>
          <c:val>
            <c:numRef>
              <c:f>Otomobil!$C$24:$P$24</c:f>
              <c:numCache>
                <c:formatCode>#,##0</c:formatCode>
                <c:ptCount val="14"/>
                <c:pt idx="0">
                  <c:v>159</c:v>
                </c:pt>
                <c:pt idx="1">
                  <c:v>-922</c:v>
                </c:pt>
                <c:pt idx="2">
                  <c:v>-2017</c:v>
                </c:pt>
                <c:pt idx="3">
                  <c:v>-362</c:v>
                </c:pt>
                <c:pt idx="4">
                  <c:v>1376</c:v>
                </c:pt>
                <c:pt idx="5">
                  <c:v>2093</c:v>
                </c:pt>
                <c:pt idx="6">
                  <c:v>2922</c:v>
                </c:pt>
                <c:pt idx="7">
                  <c:v>1821</c:v>
                </c:pt>
                <c:pt idx="8">
                  <c:v>-610</c:v>
                </c:pt>
                <c:pt idx="9">
                  <c:v>-1043</c:v>
                </c:pt>
                <c:pt idx="10">
                  <c:v>-323</c:v>
                </c:pt>
                <c:pt idx="11">
                  <c:v>-2270</c:v>
                </c:pt>
                <c:pt idx="12">
                  <c:v>-550</c:v>
                </c:pt>
                <c:pt idx="13">
                  <c:v>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92850048"/>
        <c:axId val="92851584"/>
      </c:barChart>
      <c:catAx>
        <c:axId val="9285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b="1" baseline="0">
                <a:solidFill>
                  <a:schemeClr val="tx1"/>
                </a:solidFill>
              </a:defRPr>
            </a:pPr>
            <a:endParaRPr lang="tr-TR"/>
          </a:p>
        </c:txPr>
        <c:crossAx val="92851584"/>
        <c:crosses val="autoZero"/>
        <c:auto val="1"/>
        <c:lblAlgn val="ctr"/>
        <c:lblOffset val="100"/>
        <c:noMultiLvlLbl val="0"/>
      </c:catAx>
      <c:valAx>
        <c:axId val="92851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tx1"/>
                </a:solidFill>
              </a:defRPr>
            </a:pPr>
            <a:endParaRPr lang="tr-TR"/>
          </a:p>
        </c:txPr>
        <c:crossAx val="92850048"/>
        <c:crosses val="autoZero"/>
        <c:crossBetween val="between"/>
      </c:valAx>
      <c:spPr>
        <a:noFill/>
        <a:ln>
          <a:noFill/>
        </a:ln>
        <a:effectLst>
          <a:glow rad="127000">
            <a:srgbClr val="FF0000"/>
          </a:glow>
        </a:effectLst>
      </c:spPr>
    </c:plotArea>
    <c:legend>
      <c:legendPos val="t"/>
      <c:layout>
        <c:manualLayout>
          <c:xMode val="edge"/>
          <c:yMode val="edge"/>
          <c:x val="0.12194168869685509"/>
          <c:y val="5.9790741819496618E-2"/>
          <c:w val="0.2620279045914744"/>
          <c:h val="7.19717720149576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2</xdr:row>
      <xdr:rowOff>47625</xdr:rowOff>
    </xdr:from>
    <xdr:to>
      <xdr:col>16</xdr:col>
      <xdr:colOff>314325</xdr:colOff>
      <xdr:row>20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0</xdr:rowOff>
    </xdr:from>
    <xdr:to>
      <xdr:col>16</xdr:col>
      <xdr:colOff>419100</xdr:colOff>
      <xdr:row>18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workbookViewId="0">
      <selection activeCell="U11" sqref="U11"/>
    </sheetView>
  </sheetViews>
  <sheetFormatPr defaultRowHeight="15.75" x14ac:dyDescent="0.25"/>
  <cols>
    <col min="2" max="2" width="6.75" customWidth="1"/>
    <col min="3" max="3" width="6.125" customWidth="1"/>
    <col min="4" max="4" width="5.75" customWidth="1"/>
    <col min="5" max="11" width="5.75" bestFit="1" customWidth="1"/>
    <col min="12" max="12" width="6.25" customWidth="1"/>
    <col min="13" max="13" width="6.75" customWidth="1"/>
    <col min="14" max="14" width="6.25" bestFit="1" customWidth="1"/>
    <col min="15" max="16" width="6.375" customWidth="1"/>
    <col min="17" max="17" width="7.125" style="2" customWidth="1"/>
  </cols>
  <sheetData>
    <row r="1" spans="2:17" ht="1.5" customHeight="1" x14ac:dyDescent="0.25"/>
    <row r="2" spans="2:17" ht="13.5" customHeight="1" x14ac:dyDescent="0.25">
      <c r="B2" s="276" t="s">
        <v>120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2:17" ht="19.5" customHeight="1" x14ac:dyDescent="0.25"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225"/>
      <c r="Q3" s="129"/>
    </row>
    <row r="4" spans="2:17" x14ac:dyDescent="0.25">
      <c r="B4" s="3"/>
      <c r="C4" s="3" t="s">
        <v>119</v>
      </c>
      <c r="D4" s="3"/>
      <c r="E4" s="3"/>
      <c r="F4" s="6"/>
      <c r="G4" s="6"/>
      <c r="H4" s="6"/>
      <c r="I4" s="6"/>
      <c r="J4" s="6"/>
      <c r="K4" s="6"/>
      <c r="L4" s="6"/>
    </row>
    <row r="5" spans="2:17" s="2" customFormat="1" x14ac:dyDescent="0.25"/>
    <row r="9" spans="2:17" s="1" customFormat="1" x14ac:dyDescent="0.25">
      <c r="Q9" s="130"/>
    </row>
    <row r="22" spans="2:17" ht="30" customHeight="1" x14ac:dyDescent="0.25">
      <c r="B22" s="99"/>
      <c r="C22" s="100">
        <v>2002</v>
      </c>
      <c r="D22" s="100">
        <v>2003</v>
      </c>
      <c r="E22" s="100">
        <v>2004</v>
      </c>
      <c r="F22" s="100">
        <v>2005</v>
      </c>
      <c r="G22" s="100">
        <v>2006</v>
      </c>
      <c r="H22" s="100">
        <v>2007</v>
      </c>
      <c r="I22" s="100">
        <v>2008</v>
      </c>
      <c r="J22" s="101">
        <v>2009</v>
      </c>
      <c r="K22" s="102">
        <v>2010</v>
      </c>
      <c r="L22" s="102">
        <v>2011</v>
      </c>
      <c r="M22" s="102">
        <v>2012</v>
      </c>
      <c r="N22" s="102">
        <v>2013</v>
      </c>
      <c r="O22" s="103" t="s">
        <v>176</v>
      </c>
      <c r="P22" s="103" t="s">
        <v>177</v>
      </c>
      <c r="Q22" s="128" t="s">
        <v>18</v>
      </c>
    </row>
    <row r="23" spans="2:17" x14ac:dyDescent="0.25">
      <c r="B23" s="104" t="s">
        <v>0</v>
      </c>
      <c r="C23" s="105">
        <v>3180</v>
      </c>
      <c r="D23" s="105">
        <v>4946</v>
      </c>
      <c r="E23" s="105">
        <v>8148</v>
      </c>
      <c r="F23" s="105">
        <v>9429</v>
      </c>
      <c r="G23" s="105">
        <v>11730</v>
      </c>
      <c r="H23" s="105">
        <v>15701</v>
      </c>
      <c r="I23" s="105">
        <v>17991</v>
      </c>
      <c r="J23" s="106">
        <v>11891</v>
      </c>
      <c r="K23" s="107">
        <v>13525</v>
      </c>
      <c r="L23" s="107">
        <v>15447</v>
      </c>
      <c r="M23" s="107">
        <v>14667</v>
      </c>
      <c r="N23" s="107">
        <v>16532</v>
      </c>
      <c r="O23" s="108">
        <v>6727</v>
      </c>
      <c r="P23" s="108">
        <v>7579</v>
      </c>
      <c r="Q23" s="231">
        <f>SUM(P23-O23)/O23*100</f>
        <v>12.665378326148357</v>
      </c>
    </row>
    <row r="24" spans="2:17" x14ac:dyDescent="0.25">
      <c r="B24" s="104" t="s">
        <v>1</v>
      </c>
      <c r="C24" s="105">
        <v>2299</v>
      </c>
      <c r="D24" s="105">
        <v>5342</v>
      </c>
      <c r="E24" s="105">
        <v>10108</v>
      </c>
      <c r="F24" s="105">
        <v>10379</v>
      </c>
      <c r="G24" s="105">
        <v>11145</v>
      </c>
      <c r="H24" s="105">
        <v>12035</v>
      </c>
      <c r="I24" s="105">
        <v>12358</v>
      </c>
      <c r="J24" s="106">
        <v>8745</v>
      </c>
      <c r="K24" s="107">
        <v>13177</v>
      </c>
      <c r="L24" s="107">
        <v>16780</v>
      </c>
      <c r="M24" s="107">
        <v>14185</v>
      </c>
      <c r="N24" s="107">
        <v>16494</v>
      </c>
      <c r="O24" s="108">
        <v>6384</v>
      </c>
      <c r="P24" s="108">
        <v>5614</v>
      </c>
      <c r="Q24" s="232">
        <f>SUM(P24-O24)/O24*100</f>
        <v>-12.06140350877193</v>
      </c>
    </row>
    <row r="25" spans="2:17" x14ac:dyDescent="0.25">
      <c r="B25" s="104" t="s">
        <v>2</v>
      </c>
      <c r="C25" s="109">
        <v>1.3832100913440626</v>
      </c>
      <c r="D25" s="109">
        <v>0.92587046050168476</v>
      </c>
      <c r="E25" s="109">
        <v>0.80609418282548473</v>
      </c>
      <c r="F25" s="109">
        <v>0.90846902399075058</v>
      </c>
      <c r="G25" s="109">
        <v>1.05248990578735</v>
      </c>
      <c r="H25" s="109">
        <v>1.3046115496468633</v>
      </c>
      <c r="I25" s="109">
        <v>1.4558180935426399</v>
      </c>
      <c r="J25" s="110">
        <v>1.3597484276729559</v>
      </c>
      <c r="K25" s="111">
        <f>SUM(K23/K24)</f>
        <v>1.0264096531835774</v>
      </c>
      <c r="L25" s="111">
        <f t="shared" ref="K25:N25" si="0">SUM(L23/L24)</f>
        <v>0.92056019070321815</v>
      </c>
      <c r="M25" s="111">
        <f t="shared" si="0"/>
        <v>1.0339795558688756</v>
      </c>
      <c r="N25" s="111">
        <f t="shared" si="0"/>
        <v>1.0023038680732388</v>
      </c>
      <c r="O25" s="112">
        <f t="shared" ref="O25" si="1">SUM(O23/O24)</f>
        <v>1.0537280701754386</v>
      </c>
      <c r="P25" s="112">
        <f t="shared" ref="P25" si="2">SUM(P23/P24)</f>
        <v>1.3500178126113289</v>
      </c>
      <c r="Q25" s="231">
        <f>SUM(P25-O25)/O25*100</f>
        <v>28.118235702552756</v>
      </c>
    </row>
    <row r="26" spans="2:17" x14ac:dyDescent="0.25">
      <c r="B26" s="113" t="s">
        <v>3</v>
      </c>
      <c r="C26" s="114">
        <f>SUM(C23-C24)</f>
        <v>881</v>
      </c>
      <c r="D26" s="115">
        <f t="shared" ref="D26:N26" si="3">SUM(D23-D24)</f>
        <v>-396</v>
      </c>
      <c r="E26" s="115">
        <f t="shared" si="3"/>
        <v>-1960</v>
      </c>
      <c r="F26" s="115">
        <f t="shared" si="3"/>
        <v>-950</v>
      </c>
      <c r="G26" s="114">
        <f t="shared" si="3"/>
        <v>585</v>
      </c>
      <c r="H26" s="114">
        <f t="shared" si="3"/>
        <v>3666</v>
      </c>
      <c r="I26" s="114">
        <f t="shared" si="3"/>
        <v>5633</v>
      </c>
      <c r="J26" s="114">
        <f t="shared" si="3"/>
        <v>3146</v>
      </c>
      <c r="K26" s="116">
        <f t="shared" si="3"/>
        <v>348</v>
      </c>
      <c r="L26" s="123">
        <f t="shared" si="3"/>
        <v>-1333</v>
      </c>
      <c r="M26" s="124">
        <f t="shared" si="3"/>
        <v>482</v>
      </c>
      <c r="N26" s="124">
        <f t="shared" si="3"/>
        <v>38</v>
      </c>
      <c r="O26" s="117">
        <f t="shared" ref="O26" si="4">SUM(O23-O24)</f>
        <v>343</v>
      </c>
      <c r="P26" s="117">
        <f t="shared" ref="P26" si="5">SUM(P23-P24)</f>
        <v>1965</v>
      </c>
      <c r="Q26" s="231">
        <f>SUM(P26-O26)/O26*100</f>
        <v>472.88629737609324</v>
      </c>
    </row>
  </sheetData>
  <mergeCells count="1">
    <mergeCell ref="B2:Q2"/>
  </mergeCells>
  <pageMargins left="0.7" right="0.7" top="0.75" bottom="0.75" header="0.3" footer="0.3"/>
  <pageSetup paperSize="9" orientation="portrait" r:id="rId1"/>
  <ignoredErrors>
    <ignoredError sqref="L25:M25 O25:P2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showGridLines="0" workbookViewId="0">
      <selection activeCell="E29" sqref="E29:F29"/>
    </sheetView>
  </sheetViews>
  <sheetFormatPr defaultRowHeight="15.75" x14ac:dyDescent="0.25"/>
  <cols>
    <col min="2" max="2" width="6.75" customWidth="1"/>
    <col min="3" max="3" width="8.875" bestFit="1" customWidth="1"/>
    <col min="4" max="4" width="5.75" customWidth="1"/>
    <col min="5" max="5" width="6.125" bestFit="1" customWidth="1"/>
    <col min="6" max="6" width="6.375" bestFit="1" customWidth="1"/>
    <col min="7" max="11" width="5.75" bestFit="1" customWidth="1"/>
    <col min="12" max="12" width="6.5" customWidth="1"/>
    <col min="13" max="16" width="6.75" customWidth="1"/>
    <col min="17" max="17" width="7.25" bestFit="1" customWidth="1"/>
  </cols>
  <sheetData>
    <row r="2" spans="2:17" x14ac:dyDescent="0.25">
      <c r="B2" s="276" t="s">
        <v>126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2:17" x14ac:dyDescent="0.25">
      <c r="B3" s="3"/>
      <c r="C3" s="3"/>
      <c r="D3" s="3"/>
      <c r="E3" s="3"/>
      <c r="F3" s="6"/>
      <c r="G3" s="6"/>
      <c r="H3" s="6"/>
      <c r="I3" s="6"/>
      <c r="J3" s="6"/>
      <c r="K3" s="6"/>
      <c r="L3" s="6"/>
    </row>
    <row r="4" spans="2:17" s="2" customFormat="1" x14ac:dyDescent="0.25"/>
    <row r="8" spans="2:17" s="1" customFormat="1" x14ac:dyDescent="0.25"/>
    <row r="20" spans="2:17" ht="29.25" customHeight="1" x14ac:dyDescent="0.25">
      <c r="B20" s="99"/>
      <c r="C20" s="100">
        <v>2002</v>
      </c>
      <c r="D20" s="100">
        <v>2003</v>
      </c>
      <c r="E20" s="100">
        <v>2004</v>
      </c>
      <c r="F20" s="100">
        <v>2005</v>
      </c>
      <c r="G20" s="100">
        <v>2006</v>
      </c>
      <c r="H20" s="100">
        <v>2007</v>
      </c>
      <c r="I20" s="100">
        <v>2008</v>
      </c>
      <c r="J20" s="101">
        <v>2009</v>
      </c>
      <c r="K20" s="102">
        <v>2010</v>
      </c>
      <c r="L20" s="119">
        <v>2011</v>
      </c>
      <c r="M20" s="119">
        <v>2012</v>
      </c>
      <c r="N20" s="102">
        <v>2013</v>
      </c>
      <c r="O20" s="103" t="s">
        <v>178</v>
      </c>
      <c r="P20" s="103" t="s">
        <v>179</v>
      </c>
      <c r="Q20" s="128" t="s">
        <v>18</v>
      </c>
    </row>
    <row r="21" spans="2:17" x14ac:dyDescent="0.25">
      <c r="B21" s="104" t="s">
        <v>0</v>
      </c>
      <c r="C21" s="105">
        <v>973</v>
      </c>
      <c r="D21" s="105">
        <v>1298</v>
      </c>
      <c r="E21" s="105">
        <v>2197</v>
      </c>
      <c r="F21" s="105">
        <v>3934</v>
      </c>
      <c r="G21" s="105">
        <v>5645</v>
      </c>
      <c r="H21" s="105">
        <v>6840</v>
      </c>
      <c r="I21" s="105">
        <v>7474</v>
      </c>
      <c r="J21" s="106">
        <v>6086</v>
      </c>
      <c r="K21" s="107">
        <v>6210</v>
      </c>
      <c r="L21" s="120">
        <v>6486</v>
      </c>
      <c r="M21" s="120">
        <v>6069</v>
      </c>
      <c r="N21" s="107">
        <v>6857</v>
      </c>
      <c r="O21" s="108">
        <v>2892</v>
      </c>
      <c r="P21" s="108">
        <v>3212</v>
      </c>
      <c r="Q21" s="231">
        <f>SUM(P21-O21)/O21*100</f>
        <v>11.065006915629322</v>
      </c>
    </row>
    <row r="22" spans="2:17" x14ac:dyDescent="0.25">
      <c r="B22" s="104" t="s">
        <v>1</v>
      </c>
      <c r="C22" s="105">
        <v>814</v>
      </c>
      <c r="D22" s="105">
        <v>2220</v>
      </c>
      <c r="E22" s="105">
        <v>4214</v>
      </c>
      <c r="F22" s="105">
        <v>4296</v>
      </c>
      <c r="G22" s="105">
        <v>4269</v>
      </c>
      <c r="H22" s="105">
        <v>4747</v>
      </c>
      <c r="I22" s="105">
        <v>4552</v>
      </c>
      <c r="J22" s="106">
        <v>4265</v>
      </c>
      <c r="K22" s="107">
        <v>6820</v>
      </c>
      <c r="L22" s="120">
        <v>7529</v>
      </c>
      <c r="M22" s="120">
        <v>6392</v>
      </c>
      <c r="N22" s="107">
        <v>9127</v>
      </c>
      <c r="O22" s="108">
        <v>3442</v>
      </c>
      <c r="P22" s="108">
        <v>2585</v>
      </c>
      <c r="Q22" s="232">
        <f>SUM(P22-O22)/O22*100</f>
        <v>-24.898314933178384</v>
      </c>
    </row>
    <row r="23" spans="2:17" x14ac:dyDescent="0.25">
      <c r="B23" s="104" t="s">
        <v>2</v>
      </c>
      <c r="C23" s="109">
        <f t="shared" ref="C23:K23" si="0">SUM(C21/C22)</f>
        <v>1.1953316953316953</v>
      </c>
      <c r="D23" s="109">
        <f t="shared" si="0"/>
        <v>0.58468468468468471</v>
      </c>
      <c r="E23" s="109">
        <f t="shared" si="0"/>
        <v>0.5213573801613669</v>
      </c>
      <c r="F23" s="109">
        <f t="shared" si="0"/>
        <v>0.91573556797020483</v>
      </c>
      <c r="G23" s="109">
        <f t="shared" si="0"/>
        <v>1.3223237292105881</v>
      </c>
      <c r="H23" s="109">
        <f t="shared" si="0"/>
        <v>1.4409100484516537</v>
      </c>
      <c r="I23" s="109">
        <f t="shared" si="0"/>
        <v>1.6419156414762741</v>
      </c>
      <c r="J23" s="110">
        <f t="shared" si="0"/>
        <v>1.4269636576787808</v>
      </c>
      <c r="K23" s="111">
        <f t="shared" si="0"/>
        <v>0.91055718475073311</v>
      </c>
      <c r="L23" s="121">
        <f t="shared" ref="L23:N23" si="1">SUM(L21/L22)</f>
        <v>0.86146898658520388</v>
      </c>
      <c r="M23" s="121">
        <f t="shared" si="1"/>
        <v>0.94946808510638303</v>
      </c>
      <c r="N23" s="111">
        <f t="shared" si="1"/>
        <v>0.75128738906541037</v>
      </c>
      <c r="O23" s="112">
        <f t="shared" ref="O23" si="2">SUM(O21/O22)</f>
        <v>0.84020918070889017</v>
      </c>
      <c r="P23" s="112">
        <f t="shared" ref="P23" si="3">SUM(P21/P22)</f>
        <v>1.2425531914893617</v>
      </c>
      <c r="Q23" s="231">
        <f>SUM(P23-O23)/O23*100</f>
        <v>47.886171684176453</v>
      </c>
    </row>
    <row r="24" spans="2:17" x14ac:dyDescent="0.25">
      <c r="B24" s="113" t="s">
        <v>3</v>
      </c>
      <c r="C24" s="114">
        <f t="shared" ref="C24:K24" si="4">SUM(C21-C22)</f>
        <v>159</v>
      </c>
      <c r="D24" s="115">
        <f t="shared" si="4"/>
        <v>-922</v>
      </c>
      <c r="E24" s="115">
        <f t="shared" si="4"/>
        <v>-2017</v>
      </c>
      <c r="F24" s="115">
        <f t="shared" si="4"/>
        <v>-362</v>
      </c>
      <c r="G24" s="114">
        <f t="shared" si="4"/>
        <v>1376</v>
      </c>
      <c r="H24" s="114">
        <f t="shared" si="4"/>
        <v>2093</v>
      </c>
      <c r="I24" s="114">
        <f t="shared" si="4"/>
        <v>2922</v>
      </c>
      <c r="J24" s="114">
        <f t="shared" si="4"/>
        <v>1821</v>
      </c>
      <c r="K24" s="115">
        <f t="shared" si="4"/>
        <v>-610</v>
      </c>
      <c r="L24" s="122">
        <f t="shared" ref="L24:N24" si="5">SUM(L21-L22)</f>
        <v>-1043</v>
      </c>
      <c r="M24" s="122">
        <f t="shared" si="5"/>
        <v>-323</v>
      </c>
      <c r="N24" s="123">
        <f t="shared" si="5"/>
        <v>-2270</v>
      </c>
      <c r="O24" s="249">
        <f t="shared" ref="O24" si="6">SUM(O21-O22)</f>
        <v>-550</v>
      </c>
      <c r="P24" s="230">
        <f t="shared" ref="P24" si="7">SUM(P21-P22)</f>
        <v>627</v>
      </c>
      <c r="Q24" s="232">
        <f>SUM(P24-O24)/O24*100</f>
        <v>-214</v>
      </c>
    </row>
    <row r="26" spans="2:17" x14ac:dyDescent="0.25">
      <c r="C26" s="1"/>
    </row>
    <row r="29" spans="2:17" x14ac:dyDescent="0.25">
      <c r="C29" s="1"/>
      <c r="E29" s="1"/>
      <c r="F29" s="1"/>
    </row>
  </sheetData>
  <mergeCells count="1">
    <mergeCell ref="B2: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workbookViewId="0">
      <selection activeCell="A2" sqref="A2:E99"/>
    </sheetView>
  </sheetViews>
  <sheetFormatPr defaultRowHeight="11.25" x14ac:dyDescent="0.25"/>
  <cols>
    <col min="1" max="1" width="4.375" style="4" customWidth="1"/>
    <col min="2" max="2" width="87.125" style="4" customWidth="1"/>
    <col min="3" max="3" width="12.5" style="4" customWidth="1"/>
    <col min="4" max="4" width="10.375" style="4" customWidth="1"/>
    <col min="5" max="5" width="10" style="4" customWidth="1"/>
    <col min="6" max="7" width="9" style="4"/>
    <col min="8" max="8" width="9" style="5"/>
    <col min="9" max="16384" width="9" style="4"/>
  </cols>
  <sheetData>
    <row r="1" spans="1:5" ht="12.75" x14ac:dyDescent="0.25">
      <c r="A1" s="277" t="s">
        <v>69</v>
      </c>
      <c r="B1" s="277"/>
      <c r="C1" s="132" t="s">
        <v>124</v>
      </c>
      <c r="D1" s="132" t="s">
        <v>123</v>
      </c>
      <c r="E1" s="132" t="s">
        <v>125</v>
      </c>
    </row>
    <row r="2" spans="1:5" ht="12" x14ac:dyDescent="0.2">
      <c r="A2" s="252">
        <v>27</v>
      </c>
      <c r="B2" s="252" t="s">
        <v>137</v>
      </c>
      <c r="C2" s="244">
        <v>22839651.861000001</v>
      </c>
      <c r="D2" s="234">
        <v>2315546.4899999998</v>
      </c>
      <c r="E2" s="125">
        <f>D2-C2</f>
        <v>-20524105.371000003</v>
      </c>
    </row>
    <row r="3" spans="1:5" ht="12" x14ac:dyDescent="0.2">
      <c r="A3" s="252">
        <v>84</v>
      </c>
      <c r="B3" s="252" t="s">
        <v>172</v>
      </c>
      <c r="C3" s="244">
        <v>11730617.794</v>
      </c>
      <c r="D3" s="234">
        <v>5773188.7530000005</v>
      </c>
      <c r="E3" s="125">
        <f>D3-C3</f>
        <v>-5957429.0409999993</v>
      </c>
    </row>
    <row r="4" spans="1:5" ht="12" x14ac:dyDescent="0.2">
      <c r="A4" s="252">
        <v>39</v>
      </c>
      <c r="B4" s="252" t="s">
        <v>103</v>
      </c>
      <c r="C4" s="244">
        <v>5996746.9029999999</v>
      </c>
      <c r="D4" s="234">
        <v>2539590.3880000003</v>
      </c>
      <c r="E4" s="125">
        <f>D4-C4</f>
        <v>-3457156.5149999997</v>
      </c>
    </row>
    <row r="5" spans="1:5" ht="12" x14ac:dyDescent="0.2">
      <c r="A5" s="252">
        <v>85</v>
      </c>
      <c r="B5" s="252" t="s">
        <v>173</v>
      </c>
      <c r="C5" s="244">
        <v>7316335.800999999</v>
      </c>
      <c r="D5" s="234">
        <v>4063930.787</v>
      </c>
      <c r="E5" s="125">
        <f>D5-C5</f>
        <v>-3252405.013999999</v>
      </c>
    </row>
    <row r="6" spans="1:5" ht="9.75" customHeight="1" x14ac:dyDescent="0.2">
      <c r="A6" s="252">
        <v>72</v>
      </c>
      <c r="B6" s="252" t="s">
        <v>7</v>
      </c>
      <c r="C6" s="244">
        <v>7353324.2870000005</v>
      </c>
      <c r="D6" s="234">
        <v>4237273.0219999999</v>
      </c>
      <c r="E6" s="125">
        <f>D6-C6</f>
        <v>-3116051.2650000006</v>
      </c>
    </row>
    <row r="7" spans="1:5" ht="12" x14ac:dyDescent="0.2">
      <c r="A7" s="252">
        <v>29</v>
      </c>
      <c r="B7" s="252" t="s">
        <v>99</v>
      </c>
      <c r="C7" s="244">
        <v>2407383.983</v>
      </c>
      <c r="D7" s="234">
        <v>248449.742</v>
      </c>
      <c r="E7" s="131">
        <f>D7-C7</f>
        <v>-2158934.2409999999</v>
      </c>
    </row>
    <row r="8" spans="1:5" ht="12" x14ac:dyDescent="0.2">
      <c r="A8" s="252">
        <v>90</v>
      </c>
      <c r="B8" s="252" t="s">
        <v>161</v>
      </c>
      <c r="C8" s="244">
        <v>1961995.531</v>
      </c>
      <c r="D8" s="234">
        <v>297048.77100000001</v>
      </c>
      <c r="E8" s="125">
        <f>D8-C8</f>
        <v>-1664946.76</v>
      </c>
    </row>
    <row r="9" spans="1:5" ht="11.25" customHeight="1" x14ac:dyDescent="0.2">
      <c r="A9" s="252">
        <v>30</v>
      </c>
      <c r="B9" s="252" t="s">
        <v>70</v>
      </c>
      <c r="C9" s="244">
        <v>1733512.2159999998</v>
      </c>
      <c r="D9" s="234">
        <v>325038.261</v>
      </c>
      <c r="E9" s="125">
        <f>D9-C9</f>
        <v>-1408473.9549999998</v>
      </c>
    </row>
    <row r="10" spans="1:5" ht="12" x14ac:dyDescent="0.2">
      <c r="A10" s="252">
        <v>88</v>
      </c>
      <c r="B10" s="252" t="s">
        <v>114</v>
      </c>
      <c r="C10" s="244">
        <v>1278671.7659999998</v>
      </c>
      <c r="D10" s="234">
        <v>260240.22500000003</v>
      </c>
      <c r="E10" s="125">
        <f>D10-C10</f>
        <v>-1018431.5409999997</v>
      </c>
    </row>
    <row r="11" spans="1:5" ht="12" x14ac:dyDescent="0.2">
      <c r="A11" s="252">
        <v>48</v>
      </c>
      <c r="B11" s="252" t="s">
        <v>147</v>
      </c>
      <c r="C11" s="244">
        <v>1389060.0460000001</v>
      </c>
      <c r="D11" s="234">
        <v>508037.38</v>
      </c>
      <c r="E11" s="125">
        <f>D11-C11</f>
        <v>-881022.66600000008</v>
      </c>
    </row>
    <row r="12" spans="1:5" ht="12" x14ac:dyDescent="0.2">
      <c r="A12" s="252">
        <v>74</v>
      </c>
      <c r="B12" s="252" t="s">
        <v>71</v>
      </c>
      <c r="C12" s="244">
        <v>1487817.9549999996</v>
      </c>
      <c r="D12" s="234">
        <v>661490.51500000001</v>
      </c>
      <c r="E12" s="125">
        <f>D12-C12</f>
        <v>-826327.43999999959</v>
      </c>
    </row>
    <row r="13" spans="1:5" ht="12" x14ac:dyDescent="0.2">
      <c r="A13" s="252">
        <v>38</v>
      </c>
      <c r="B13" s="252" t="s">
        <v>102</v>
      </c>
      <c r="C13" s="244">
        <v>1022306.084</v>
      </c>
      <c r="D13" s="234">
        <v>249452.52000000002</v>
      </c>
      <c r="E13" s="125">
        <f>D13-C13</f>
        <v>-772853.56400000001</v>
      </c>
    </row>
    <row r="14" spans="1:5" ht="12" x14ac:dyDescent="0.2">
      <c r="A14" s="252">
        <v>10</v>
      </c>
      <c r="B14" s="252" t="s">
        <v>72</v>
      </c>
      <c r="C14" s="244">
        <v>818222.04499999993</v>
      </c>
      <c r="D14" s="234">
        <v>46999.737000000008</v>
      </c>
      <c r="E14" s="125">
        <f>D14-C14</f>
        <v>-771222.30799999996</v>
      </c>
    </row>
    <row r="15" spans="1:5" ht="12" x14ac:dyDescent="0.2">
      <c r="A15" s="252">
        <v>12</v>
      </c>
      <c r="B15" s="252" t="s">
        <v>130</v>
      </c>
      <c r="C15" s="244">
        <v>885370.5419999999</v>
      </c>
      <c r="D15" s="234">
        <v>146502.79700000002</v>
      </c>
      <c r="E15" s="125">
        <f>D15-C15</f>
        <v>-738867.74499999988</v>
      </c>
    </row>
    <row r="16" spans="1:5" ht="12" x14ac:dyDescent="0.2">
      <c r="A16" s="252">
        <v>52</v>
      </c>
      <c r="B16" s="252" t="s">
        <v>170</v>
      </c>
      <c r="C16" s="244">
        <v>1518000.8940000001</v>
      </c>
      <c r="D16" s="234">
        <v>830402.68700000003</v>
      </c>
      <c r="E16" s="125">
        <f>D16-C16</f>
        <v>-687598.20700000005</v>
      </c>
    </row>
    <row r="17" spans="1:5" ht="12" x14ac:dyDescent="0.2">
      <c r="A17" s="252">
        <v>32</v>
      </c>
      <c r="B17" s="252" t="s">
        <v>138</v>
      </c>
      <c r="C17" s="244">
        <v>905004.81299999997</v>
      </c>
      <c r="D17" s="234">
        <v>314602.55499999999</v>
      </c>
      <c r="E17" s="125">
        <f>D17-C17</f>
        <v>-590402.25799999991</v>
      </c>
    </row>
    <row r="18" spans="1:5" ht="12" x14ac:dyDescent="0.2">
      <c r="A18" s="252">
        <v>15</v>
      </c>
      <c r="B18" s="252" t="s">
        <v>133</v>
      </c>
      <c r="C18" s="244">
        <v>971500.25999999989</v>
      </c>
      <c r="D18" s="234">
        <v>489213.402</v>
      </c>
      <c r="E18" s="125">
        <f>D18-C18</f>
        <v>-482286.85799999989</v>
      </c>
    </row>
    <row r="19" spans="1:5" ht="12" x14ac:dyDescent="0.2">
      <c r="A19" s="252">
        <v>31</v>
      </c>
      <c r="B19" s="252" t="s">
        <v>73</v>
      </c>
      <c r="C19" s="244">
        <v>533956.946</v>
      </c>
      <c r="D19" s="234">
        <v>67439.53</v>
      </c>
      <c r="E19" s="125">
        <f>D19-C19</f>
        <v>-466517.41599999997</v>
      </c>
    </row>
    <row r="20" spans="1:5" ht="12" x14ac:dyDescent="0.2">
      <c r="A20" s="252">
        <v>23</v>
      </c>
      <c r="B20" s="252" t="s">
        <v>135</v>
      </c>
      <c r="C20" s="244">
        <v>511594.26199999999</v>
      </c>
      <c r="D20" s="234">
        <v>87813.353000000003</v>
      </c>
      <c r="E20" s="125">
        <f>D20-C20</f>
        <v>-423780.90899999999</v>
      </c>
    </row>
    <row r="21" spans="1:5" ht="12" x14ac:dyDescent="0.2">
      <c r="A21" s="252">
        <v>55</v>
      </c>
      <c r="B21" s="252" t="s">
        <v>74</v>
      </c>
      <c r="C21" s="244">
        <v>908118.06700000004</v>
      </c>
      <c r="D21" s="234">
        <v>609969.15500000003</v>
      </c>
      <c r="E21" s="125">
        <f>D21-C21</f>
        <v>-298148.91200000001</v>
      </c>
    </row>
    <row r="22" spans="1:5" ht="12" x14ac:dyDescent="0.2">
      <c r="A22" s="252">
        <v>76</v>
      </c>
      <c r="B22" s="252" t="s">
        <v>156</v>
      </c>
      <c r="C22" s="244">
        <v>1348079.311</v>
      </c>
      <c r="D22" s="234">
        <v>1065244.254</v>
      </c>
      <c r="E22" s="125">
        <f>D22-C22</f>
        <v>-282835.05700000003</v>
      </c>
    </row>
    <row r="23" spans="1:5" ht="12" x14ac:dyDescent="0.2">
      <c r="A23" s="252">
        <v>95</v>
      </c>
      <c r="B23" s="252" t="s">
        <v>164</v>
      </c>
      <c r="C23" s="244">
        <v>331966.12599999999</v>
      </c>
      <c r="D23" s="234">
        <v>58225.274000000005</v>
      </c>
      <c r="E23" s="125">
        <f>D23-C23</f>
        <v>-273740.85199999996</v>
      </c>
    </row>
    <row r="24" spans="1:5" ht="12" x14ac:dyDescent="0.2">
      <c r="A24" s="252">
        <v>47</v>
      </c>
      <c r="B24" s="252" t="s">
        <v>146</v>
      </c>
      <c r="C24" s="244">
        <v>278751.272</v>
      </c>
      <c r="D24" s="234">
        <v>15076.387999999999</v>
      </c>
      <c r="E24" s="125">
        <f>D24-C24</f>
        <v>-263674.88400000002</v>
      </c>
    </row>
    <row r="25" spans="1:5" ht="12" x14ac:dyDescent="0.2">
      <c r="A25" s="252">
        <v>86</v>
      </c>
      <c r="B25" s="252" t="s">
        <v>159</v>
      </c>
      <c r="C25" s="244">
        <v>298990.46200000006</v>
      </c>
      <c r="D25" s="234">
        <v>44029.853999999999</v>
      </c>
      <c r="E25" s="125">
        <f>D25-C25</f>
        <v>-254960.60800000007</v>
      </c>
    </row>
    <row r="26" spans="1:5" ht="12" x14ac:dyDescent="0.2">
      <c r="A26" s="252">
        <v>54</v>
      </c>
      <c r="B26" s="252" t="s">
        <v>105</v>
      </c>
      <c r="C26" s="244">
        <v>1019519.595</v>
      </c>
      <c r="D26" s="234">
        <v>768371.45900000003</v>
      </c>
      <c r="E26" s="125">
        <f>D26-C26</f>
        <v>-251148.13599999994</v>
      </c>
    </row>
    <row r="27" spans="1:5" ht="12" x14ac:dyDescent="0.2">
      <c r="A27" s="252">
        <v>82</v>
      </c>
      <c r="B27" s="252" t="s">
        <v>158</v>
      </c>
      <c r="C27" s="244">
        <v>348242.99</v>
      </c>
      <c r="D27" s="234">
        <v>103499.33700000001</v>
      </c>
      <c r="E27" s="125">
        <f>D27-C27</f>
        <v>-244743.65299999999</v>
      </c>
    </row>
    <row r="28" spans="1:5" ht="12" x14ac:dyDescent="0.2">
      <c r="A28" s="252">
        <v>44</v>
      </c>
      <c r="B28" s="252" t="s">
        <v>144</v>
      </c>
      <c r="C28" s="244">
        <v>610037.54700000002</v>
      </c>
      <c r="D28" s="234">
        <v>366787.02899999998</v>
      </c>
      <c r="E28" s="125">
        <f>D28-C28</f>
        <v>-243250.51800000004</v>
      </c>
    </row>
    <row r="29" spans="1:5" ht="12" x14ac:dyDescent="0.2">
      <c r="A29" s="252">
        <v>79</v>
      </c>
      <c r="B29" s="252" t="s">
        <v>77</v>
      </c>
      <c r="C29" s="244">
        <v>238007.00200000001</v>
      </c>
      <c r="D29" s="234">
        <v>8990.4470000000001</v>
      </c>
      <c r="E29" s="125">
        <f>D29-C29</f>
        <v>-229016.55499999999</v>
      </c>
    </row>
    <row r="30" spans="1:5" ht="12" x14ac:dyDescent="0.2">
      <c r="A30" s="252">
        <v>33</v>
      </c>
      <c r="B30" s="252" t="s">
        <v>139</v>
      </c>
      <c r="C30" s="244">
        <v>515060.84399999998</v>
      </c>
      <c r="D30" s="234">
        <v>310114.26199999999</v>
      </c>
      <c r="E30" s="125">
        <f>D30-C30</f>
        <v>-204946.58199999999</v>
      </c>
    </row>
    <row r="31" spans="1:5" ht="12" x14ac:dyDescent="0.2">
      <c r="A31" s="252">
        <v>35</v>
      </c>
      <c r="B31" s="252" t="s">
        <v>140</v>
      </c>
      <c r="C31" s="244">
        <v>235271.17499999999</v>
      </c>
      <c r="D31" s="234">
        <v>73117.201000000001</v>
      </c>
      <c r="E31" s="125">
        <f>D31-C31</f>
        <v>-162153.97399999999</v>
      </c>
    </row>
    <row r="32" spans="1:5" ht="12" x14ac:dyDescent="0.2">
      <c r="A32" s="252">
        <v>41</v>
      </c>
      <c r="B32" s="252" t="s">
        <v>104</v>
      </c>
      <c r="C32" s="244">
        <v>234941.78100000002</v>
      </c>
      <c r="D32" s="234">
        <v>91772.430999999982</v>
      </c>
      <c r="E32" s="125">
        <f>D32-C32</f>
        <v>-143169.35000000003</v>
      </c>
    </row>
    <row r="33" spans="1:5" ht="12" x14ac:dyDescent="0.2">
      <c r="A33" s="252">
        <v>53</v>
      </c>
      <c r="B33" s="252" t="s">
        <v>149</v>
      </c>
      <c r="C33" s="244">
        <v>138154.16399999999</v>
      </c>
      <c r="D33" s="234">
        <v>10395.09</v>
      </c>
      <c r="E33" s="125">
        <f>D33-C33</f>
        <v>-127759.07399999999</v>
      </c>
    </row>
    <row r="34" spans="1:5" ht="12" x14ac:dyDescent="0.2">
      <c r="A34" s="252">
        <v>91</v>
      </c>
      <c r="B34" s="252" t="s">
        <v>78</v>
      </c>
      <c r="C34" s="244">
        <v>139383.48000000001</v>
      </c>
      <c r="D34" s="234">
        <v>13851.835999999999</v>
      </c>
      <c r="E34" s="125">
        <f>D34-C34</f>
        <v>-125531.64400000001</v>
      </c>
    </row>
    <row r="35" spans="1:5" ht="12" x14ac:dyDescent="0.2">
      <c r="A35" s="252">
        <v>28</v>
      </c>
      <c r="B35" s="252" t="s">
        <v>165</v>
      </c>
      <c r="C35" s="244">
        <v>653971.11700000009</v>
      </c>
      <c r="D35" s="234">
        <v>549173.625</v>
      </c>
      <c r="E35" s="125">
        <f>D35-C35</f>
        <v>-104797.49200000009</v>
      </c>
    </row>
    <row r="36" spans="1:5" ht="12" x14ac:dyDescent="0.2">
      <c r="A36" s="252">
        <v>64</v>
      </c>
      <c r="B36" s="252" t="s">
        <v>154</v>
      </c>
      <c r="C36" s="244">
        <v>435069.337</v>
      </c>
      <c r="D36" s="234">
        <v>351827.01400000002</v>
      </c>
      <c r="E36" s="125">
        <f>D36-C36</f>
        <v>-83242.322999999975</v>
      </c>
    </row>
    <row r="37" spans="1:5" ht="12" x14ac:dyDescent="0.2">
      <c r="A37" s="252">
        <v>78</v>
      </c>
      <c r="B37" s="252" t="s">
        <v>79</v>
      </c>
      <c r="C37" s="244">
        <v>83752.819000000003</v>
      </c>
      <c r="D37" s="234">
        <v>8020.7479999999996</v>
      </c>
      <c r="E37" s="125">
        <f>D37-C37</f>
        <v>-75732.070999999996</v>
      </c>
    </row>
    <row r="38" spans="1:5" ht="12" x14ac:dyDescent="0.2">
      <c r="A38" s="252">
        <v>37</v>
      </c>
      <c r="B38" s="252" t="s">
        <v>101</v>
      </c>
      <c r="C38" s="244">
        <v>83642.68299999999</v>
      </c>
      <c r="D38" s="234">
        <v>9655.58</v>
      </c>
      <c r="E38" s="125">
        <f>D38-C38</f>
        <v>-73987.102999999988</v>
      </c>
    </row>
    <row r="39" spans="1:5" ht="12" x14ac:dyDescent="0.2">
      <c r="A39" s="252">
        <v>75</v>
      </c>
      <c r="B39" s="252" t="s">
        <v>80</v>
      </c>
      <c r="C39" s="244">
        <v>79473.845000000001</v>
      </c>
      <c r="D39" s="234">
        <v>8322.741</v>
      </c>
      <c r="E39" s="125">
        <f>D39-C39</f>
        <v>-71151.104000000007</v>
      </c>
    </row>
    <row r="40" spans="1:5" ht="12" x14ac:dyDescent="0.2">
      <c r="A40" s="252">
        <v>51</v>
      </c>
      <c r="B40" s="252" t="s">
        <v>148</v>
      </c>
      <c r="C40" s="244">
        <v>147806.26500000001</v>
      </c>
      <c r="D40" s="234">
        <v>78031.206999999995</v>
      </c>
      <c r="E40" s="125">
        <f>D40-C40</f>
        <v>-69775.058000000019</v>
      </c>
    </row>
    <row r="41" spans="1:5" ht="12" x14ac:dyDescent="0.2">
      <c r="A41" s="252">
        <v>1</v>
      </c>
      <c r="B41" s="252" t="s">
        <v>75</v>
      </c>
      <c r="C41" s="244">
        <v>71946.634999999995</v>
      </c>
      <c r="D41" s="234">
        <v>10254.973</v>
      </c>
      <c r="E41" s="125">
        <f>D41-C41</f>
        <v>-61691.661999999997</v>
      </c>
    </row>
    <row r="42" spans="1:5" ht="12" x14ac:dyDescent="0.2">
      <c r="A42" s="252">
        <v>42</v>
      </c>
      <c r="B42" s="252" t="s">
        <v>142</v>
      </c>
      <c r="C42" s="244">
        <v>225103.84700000001</v>
      </c>
      <c r="D42" s="234">
        <v>170074.821</v>
      </c>
      <c r="E42" s="125">
        <f>D42-C42</f>
        <v>-55029.026000000013</v>
      </c>
    </row>
    <row r="43" spans="1:5" ht="12" x14ac:dyDescent="0.2">
      <c r="A43" s="252">
        <v>81</v>
      </c>
      <c r="B43" s="252" t="s">
        <v>157</v>
      </c>
      <c r="C43" s="244">
        <v>59346.01</v>
      </c>
      <c r="D43" s="234">
        <v>6477.4570000000003</v>
      </c>
      <c r="E43" s="125">
        <f>D43-C43</f>
        <v>-52868.553</v>
      </c>
    </row>
    <row r="44" spans="1:5" ht="12" x14ac:dyDescent="0.2">
      <c r="A44" s="252">
        <v>40</v>
      </c>
      <c r="B44" s="252" t="s">
        <v>76</v>
      </c>
      <c r="C44" s="244">
        <v>1197234.365</v>
      </c>
      <c r="D44" s="234">
        <v>1167726.5549999999</v>
      </c>
      <c r="E44" s="125">
        <f>D44-C44</f>
        <v>-29507.810000000056</v>
      </c>
    </row>
    <row r="45" spans="1:5" ht="12" x14ac:dyDescent="0.2">
      <c r="A45" s="252">
        <v>80</v>
      </c>
      <c r="B45" s="252" t="s">
        <v>112</v>
      </c>
      <c r="C45" s="244">
        <v>29293.468000000001</v>
      </c>
      <c r="D45" s="234">
        <v>277.32599999999996</v>
      </c>
      <c r="E45" s="125">
        <f>D45-C45</f>
        <v>-29016.142</v>
      </c>
    </row>
    <row r="46" spans="1:5" ht="12" x14ac:dyDescent="0.2">
      <c r="A46" s="252">
        <v>97</v>
      </c>
      <c r="B46" s="252" t="s">
        <v>117</v>
      </c>
      <c r="C46" s="244">
        <v>29796.396000000001</v>
      </c>
      <c r="D46" s="234">
        <v>1524.2649999999999</v>
      </c>
      <c r="E46" s="125">
        <f>D46-C46</f>
        <v>-28272.131000000001</v>
      </c>
    </row>
    <row r="47" spans="1:5" ht="12" x14ac:dyDescent="0.2">
      <c r="A47" s="252">
        <v>49</v>
      </c>
      <c r="B47" s="252" t="s">
        <v>169</v>
      </c>
      <c r="C47" s="244">
        <v>63590.814000000006</v>
      </c>
      <c r="D47" s="234">
        <v>35731.692999999999</v>
      </c>
      <c r="E47" s="125">
        <f>D47-C47</f>
        <v>-27859.121000000006</v>
      </c>
    </row>
    <row r="48" spans="1:5" ht="12" x14ac:dyDescent="0.2">
      <c r="A48" s="252">
        <v>65</v>
      </c>
      <c r="B48" s="252" t="s">
        <v>109</v>
      </c>
      <c r="C48" s="244">
        <v>31043.437000000002</v>
      </c>
      <c r="D48" s="234">
        <v>11059.079</v>
      </c>
      <c r="E48" s="125">
        <f>D48-C48</f>
        <v>-19984.358</v>
      </c>
    </row>
    <row r="49" spans="1:5" ht="12" x14ac:dyDescent="0.2">
      <c r="A49" s="252">
        <v>67</v>
      </c>
      <c r="B49" s="252" t="s">
        <v>155</v>
      </c>
      <c r="C49" s="244">
        <v>16473.535</v>
      </c>
      <c r="D49" s="234">
        <v>749.8610000000001</v>
      </c>
      <c r="E49" s="125">
        <f>D49-C49</f>
        <v>-15723.673999999999</v>
      </c>
    </row>
    <row r="50" spans="1:5" ht="12" x14ac:dyDescent="0.2">
      <c r="A50" s="252">
        <v>50</v>
      </c>
      <c r="B50" s="252" t="s">
        <v>82</v>
      </c>
      <c r="C50" s="244">
        <v>17062.477999999999</v>
      </c>
      <c r="D50" s="234">
        <v>1450.126</v>
      </c>
      <c r="E50" s="125">
        <f>D50-C50</f>
        <v>-15612.351999999999</v>
      </c>
    </row>
    <row r="51" spans="1:5" ht="12" x14ac:dyDescent="0.2">
      <c r="A51" s="252">
        <v>66</v>
      </c>
      <c r="B51" s="252" t="s">
        <v>110</v>
      </c>
      <c r="C51" s="244">
        <v>18582.884999999998</v>
      </c>
      <c r="D51" s="234">
        <v>3062.1720000000005</v>
      </c>
      <c r="E51" s="125">
        <f>D51-C51</f>
        <v>-15520.712999999998</v>
      </c>
    </row>
    <row r="52" spans="1:5" ht="12" x14ac:dyDescent="0.2">
      <c r="A52" s="252">
        <v>13</v>
      </c>
      <c r="B52" s="252" t="s">
        <v>131</v>
      </c>
      <c r="C52" s="244">
        <v>18519.62</v>
      </c>
      <c r="D52" s="234">
        <v>4281.2299999999996</v>
      </c>
      <c r="E52" s="125">
        <f>D52-C52</f>
        <v>-14238.39</v>
      </c>
    </row>
    <row r="53" spans="1:5" ht="12" x14ac:dyDescent="0.2">
      <c r="A53" s="252">
        <v>36</v>
      </c>
      <c r="B53" s="252" t="s">
        <v>141</v>
      </c>
      <c r="C53" s="244">
        <v>21655.392</v>
      </c>
      <c r="D53" s="234">
        <v>10628.204</v>
      </c>
      <c r="E53" s="125">
        <f>D53-C53</f>
        <v>-11027.188</v>
      </c>
    </row>
    <row r="54" spans="1:5" ht="12" x14ac:dyDescent="0.2">
      <c r="A54" s="252">
        <v>92</v>
      </c>
      <c r="B54" s="252" t="s">
        <v>162</v>
      </c>
      <c r="C54" s="244">
        <v>12008.657999999999</v>
      </c>
      <c r="D54" s="234">
        <v>4562.7839999999997</v>
      </c>
      <c r="E54" s="131">
        <f>D54-C54</f>
        <v>-7445.8739999999998</v>
      </c>
    </row>
    <row r="55" spans="1:5" ht="12" x14ac:dyDescent="0.2">
      <c r="A55" s="252">
        <v>6</v>
      </c>
      <c r="B55" s="252" t="s">
        <v>128</v>
      </c>
      <c r="C55" s="244">
        <v>54539.377</v>
      </c>
      <c r="D55" s="234">
        <v>48047.511000000006</v>
      </c>
      <c r="E55" s="125">
        <f>D55-C55</f>
        <v>-6491.8659999999945</v>
      </c>
    </row>
    <row r="56" spans="1:5" ht="12" x14ac:dyDescent="0.2">
      <c r="A56" s="252">
        <v>46</v>
      </c>
      <c r="B56" s="252" t="s">
        <v>145</v>
      </c>
      <c r="C56" s="244">
        <v>5091.8250000000007</v>
      </c>
      <c r="D56" s="234">
        <v>785.51799999999992</v>
      </c>
      <c r="E56" s="125">
        <f>D56-C56</f>
        <v>-4306.3070000000007</v>
      </c>
    </row>
    <row r="57" spans="1:5" ht="12" x14ac:dyDescent="0.2">
      <c r="A57" s="252">
        <v>45</v>
      </c>
      <c r="B57" s="252" t="s">
        <v>83</v>
      </c>
      <c r="C57" s="244">
        <v>3336.2570000000001</v>
      </c>
      <c r="D57" s="234">
        <v>341.702</v>
      </c>
      <c r="E57" s="125">
        <f>D57-C57</f>
        <v>-2994.5550000000003</v>
      </c>
    </row>
    <row r="58" spans="1:5" ht="12" x14ac:dyDescent="0.2">
      <c r="A58" s="252">
        <v>59</v>
      </c>
      <c r="B58" s="252" t="s">
        <v>152</v>
      </c>
      <c r="C58" s="244">
        <v>151593.89600000001</v>
      </c>
      <c r="D58" s="234">
        <v>150325.38699999999</v>
      </c>
      <c r="E58" s="125">
        <f>D58-C58</f>
        <v>-1268.50900000002</v>
      </c>
    </row>
    <row r="59" spans="1:5" ht="12" x14ac:dyDescent="0.2">
      <c r="A59" s="142"/>
      <c r="B59" s="143"/>
      <c r="C59" s="235"/>
      <c r="D59" s="234"/>
      <c r="E59" s="125">
        <f>D59-C59</f>
        <v>0</v>
      </c>
    </row>
    <row r="60" spans="1:5" ht="12" x14ac:dyDescent="0.2">
      <c r="A60" s="252">
        <v>14</v>
      </c>
      <c r="B60" s="252" t="s">
        <v>132</v>
      </c>
      <c r="C60" s="244">
        <v>4766.0649999999996</v>
      </c>
      <c r="D60" s="234">
        <v>8871.9009999999998</v>
      </c>
      <c r="E60" s="125">
        <f>D60-C60</f>
        <v>4105.8360000000002</v>
      </c>
    </row>
    <row r="61" spans="1:5" ht="12" x14ac:dyDescent="0.2">
      <c r="A61" s="252">
        <v>5</v>
      </c>
      <c r="B61" s="252" t="s">
        <v>92</v>
      </c>
      <c r="C61" s="244">
        <v>25292.270999999997</v>
      </c>
      <c r="D61" s="234">
        <v>31021.989000000001</v>
      </c>
      <c r="E61" s="125">
        <f>D61-C61</f>
        <v>5729.7180000000044</v>
      </c>
    </row>
    <row r="62" spans="1:5" ht="12" x14ac:dyDescent="0.2">
      <c r="A62" s="252">
        <v>9</v>
      </c>
      <c r="B62" s="252" t="s">
        <v>93</v>
      </c>
      <c r="C62" s="244">
        <v>65992.197</v>
      </c>
      <c r="D62" s="234">
        <v>71930.934999999998</v>
      </c>
      <c r="E62" s="125">
        <f>D62-C62</f>
        <v>5938.7379999999976</v>
      </c>
    </row>
    <row r="63" spans="1:5" ht="12" x14ac:dyDescent="0.2">
      <c r="A63" s="252">
        <v>99</v>
      </c>
      <c r="B63" s="252" t="s">
        <v>118</v>
      </c>
      <c r="C63" s="244">
        <v>108927.05300000001</v>
      </c>
      <c r="D63" s="234">
        <v>121388.71</v>
      </c>
      <c r="E63" s="125">
        <f>D63-C63</f>
        <v>12461.656999999992</v>
      </c>
    </row>
    <row r="64" spans="1:5" ht="12" x14ac:dyDescent="0.2">
      <c r="A64" s="252">
        <v>22</v>
      </c>
      <c r="B64" s="252" t="s">
        <v>97</v>
      </c>
      <c r="C64" s="244">
        <v>118492.79</v>
      </c>
      <c r="D64" s="234">
        <v>135897.41899999999</v>
      </c>
      <c r="E64" s="125">
        <f>D64-C64</f>
        <v>17404.629000000001</v>
      </c>
    </row>
    <row r="65" spans="1:5" ht="12" x14ac:dyDescent="0.2">
      <c r="A65" s="252">
        <v>43</v>
      </c>
      <c r="B65" s="252" t="s">
        <v>143</v>
      </c>
      <c r="C65" s="244">
        <v>44234.166000000005</v>
      </c>
      <c r="D65" s="234">
        <v>62283.038</v>
      </c>
      <c r="E65" s="125">
        <f>D65-C65</f>
        <v>18048.871999999996</v>
      </c>
    </row>
    <row r="66" spans="1:5" ht="12" x14ac:dyDescent="0.2">
      <c r="A66" s="252">
        <v>83</v>
      </c>
      <c r="B66" s="252" t="s">
        <v>113</v>
      </c>
      <c r="C66" s="244">
        <v>368733.44799999997</v>
      </c>
      <c r="D66" s="234">
        <v>394172.21799999999</v>
      </c>
      <c r="E66" s="125">
        <f>D66-C66</f>
        <v>25438.770000000019</v>
      </c>
    </row>
    <row r="67" spans="1:5" ht="12" x14ac:dyDescent="0.2">
      <c r="A67" s="252">
        <v>34</v>
      </c>
      <c r="B67" s="252" t="s">
        <v>100</v>
      </c>
      <c r="C67" s="244">
        <v>363715.97600000002</v>
      </c>
      <c r="D67" s="234">
        <v>402878.41399999999</v>
      </c>
      <c r="E67" s="125">
        <f>D67-C67</f>
        <v>39162.437999999966</v>
      </c>
    </row>
    <row r="68" spans="1:5" ht="12" x14ac:dyDescent="0.2">
      <c r="A68" s="252">
        <v>16</v>
      </c>
      <c r="B68" s="252" t="s">
        <v>94</v>
      </c>
      <c r="C68" s="244">
        <v>2507.5709999999999</v>
      </c>
      <c r="D68" s="234">
        <v>41820.125999999997</v>
      </c>
      <c r="E68" s="125">
        <f>D68-C68</f>
        <v>39312.554999999993</v>
      </c>
    </row>
    <row r="69" spans="1:5" ht="12" x14ac:dyDescent="0.2">
      <c r="A69" s="252">
        <v>18</v>
      </c>
      <c r="B69" s="252" t="s">
        <v>84</v>
      </c>
      <c r="C69" s="244">
        <v>222597.37200000003</v>
      </c>
      <c r="D69" s="234">
        <v>274881.10399999999</v>
      </c>
      <c r="E69" s="125">
        <f>D69-C69</f>
        <v>52283.73199999996</v>
      </c>
    </row>
    <row r="70" spans="1:5" ht="12" x14ac:dyDescent="0.2">
      <c r="A70" s="252">
        <v>56</v>
      </c>
      <c r="B70" s="252" t="s">
        <v>150</v>
      </c>
      <c r="C70" s="244">
        <v>172099.79399999999</v>
      </c>
      <c r="D70" s="234">
        <v>237786.11199999999</v>
      </c>
      <c r="E70" s="125">
        <f>D70-C70</f>
        <v>65686.317999999999</v>
      </c>
    </row>
    <row r="71" spans="1:5" ht="12" x14ac:dyDescent="0.2">
      <c r="A71" s="252">
        <v>26</v>
      </c>
      <c r="B71" s="252" t="s">
        <v>98</v>
      </c>
      <c r="C71" s="244">
        <v>506380.60100000008</v>
      </c>
      <c r="D71" s="234">
        <v>598463.09299999999</v>
      </c>
      <c r="E71" s="125">
        <f>D71-C71</f>
        <v>92082.491999999911</v>
      </c>
    </row>
    <row r="72" spans="1:5" ht="12" x14ac:dyDescent="0.2">
      <c r="A72" s="252">
        <v>21</v>
      </c>
      <c r="B72" s="252" t="s">
        <v>96</v>
      </c>
      <c r="C72" s="244">
        <v>248350.17799999999</v>
      </c>
      <c r="D72" s="234">
        <v>349285.11399999994</v>
      </c>
      <c r="E72" s="125">
        <f>D72-C72</f>
        <v>100934.93599999996</v>
      </c>
    </row>
    <row r="73" spans="1:5" ht="12" x14ac:dyDescent="0.2">
      <c r="A73" s="252">
        <v>70</v>
      </c>
      <c r="B73" s="252" t="s">
        <v>86</v>
      </c>
      <c r="C73" s="244">
        <v>357481.554</v>
      </c>
      <c r="D73" s="234">
        <v>465929.92399999994</v>
      </c>
      <c r="E73" s="125">
        <f>D73-C73</f>
        <v>108448.36999999994</v>
      </c>
    </row>
    <row r="74" spans="1:5" ht="12" x14ac:dyDescent="0.2">
      <c r="A74" s="252">
        <v>93</v>
      </c>
      <c r="B74" s="252" t="s">
        <v>163</v>
      </c>
      <c r="C74" s="244">
        <v>66444.297999999995</v>
      </c>
      <c r="D74" s="234">
        <v>205582.23300000001</v>
      </c>
      <c r="E74" s="125">
        <f>D74-C74</f>
        <v>139137.935</v>
      </c>
    </row>
    <row r="75" spans="1:5" ht="12" x14ac:dyDescent="0.2">
      <c r="A75" s="252">
        <v>58</v>
      </c>
      <c r="B75" s="252" t="s">
        <v>151</v>
      </c>
      <c r="C75" s="244">
        <v>85001.006999999998</v>
      </c>
      <c r="D75" s="234">
        <v>258448.821</v>
      </c>
      <c r="E75" s="125">
        <f>D75-C75</f>
        <v>173447.81400000001</v>
      </c>
    </row>
    <row r="76" spans="1:5" ht="12" x14ac:dyDescent="0.2">
      <c r="A76" s="252">
        <v>89</v>
      </c>
      <c r="B76" s="252" t="s">
        <v>115</v>
      </c>
      <c r="C76" s="244">
        <v>239518.18</v>
      </c>
      <c r="D76" s="234">
        <v>431733.36400000006</v>
      </c>
      <c r="E76" s="125">
        <f>D76-C76</f>
        <v>192215.18400000007</v>
      </c>
    </row>
    <row r="77" spans="1:5" ht="12" x14ac:dyDescent="0.2">
      <c r="A77" s="252">
        <v>3</v>
      </c>
      <c r="B77" s="252" t="s">
        <v>91</v>
      </c>
      <c r="C77" s="244">
        <v>66619.096000000005</v>
      </c>
      <c r="D77" s="234">
        <v>270611.04800000001</v>
      </c>
      <c r="E77" s="125">
        <f>D77-C77</f>
        <v>203991.95199999999</v>
      </c>
    </row>
    <row r="78" spans="1:5" ht="12" x14ac:dyDescent="0.2">
      <c r="A78" s="252">
        <v>96</v>
      </c>
      <c r="B78" s="252" t="s">
        <v>116</v>
      </c>
      <c r="C78" s="244">
        <v>245170.09</v>
      </c>
      <c r="D78" s="234">
        <v>452601.26199999999</v>
      </c>
      <c r="E78" s="125">
        <f>D78-C78</f>
        <v>207431.17199999999</v>
      </c>
    </row>
    <row r="79" spans="1:5" ht="12" x14ac:dyDescent="0.2">
      <c r="A79" s="252">
        <v>17</v>
      </c>
      <c r="B79" s="252" t="s">
        <v>87</v>
      </c>
      <c r="C79" s="244">
        <v>61511.440999999999</v>
      </c>
      <c r="D79" s="234">
        <v>284420.55900000001</v>
      </c>
      <c r="E79" s="125">
        <f>D79-C79</f>
        <v>222909.11800000002</v>
      </c>
    </row>
    <row r="80" spans="1:5" ht="12" x14ac:dyDescent="0.2">
      <c r="A80" s="252">
        <v>69</v>
      </c>
      <c r="B80" s="252" t="s">
        <v>88</v>
      </c>
      <c r="C80" s="244">
        <v>221768.42499999999</v>
      </c>
      <c r="D80" s="234">
        <v>451395.435</v>
      </c>
      <c r="E80" s="125">
        <f>D80-C80</f>
        <v>229627.01</v>
      </c>
    </row>
    <row r="81" spans="1:5" ht="12" x14ac:dyDescent="0.2">
      <c r="A81" s="252">
        <v>24</v>
      </c>
      <c r="B81" s="252" t="s">
        <v>85</v>
      </c>
      <c r="C81" s="244">
        <v>201668.266</v>
      </c>
      <c r="D81" s="234">
        <v>435152.33899999998</v>
      </c>
      <c r="E81" s="125">
        <f>D81-C81</f>
        <v>233484.07299999997</v>
      </c>
    </row>
    <row r="82" spans="1:5" ht="12" x14ac:dyDescent="0.2">
      <c r="A82" s="252">
        <v>2</v>
      </c>
      <c r="B82" s="252" t="s">
        <v>81</v>
      </c>
      <c r="C82" s="244">
        <v>621.42900000000009</v>
      </c>
      <c r="D82" s="234">
        <v>272021.78399999999</v>
      </c>
      <c r="E82" s="125">
        <f>D82-C82</f>
        <v>271400.35499999998</v>
      </c>
    </row>
    <row r="83" spans="1:5" ht="12" x14ac:dyDescent="0.2">
      <c r="A83" s="252">
        <v>4</v>
      </c>
      <c r="B83" s="252" t="s">
        <v>127</v>
      </c>
      <c r="C83" s="244">
        <v>69744.406000000003</v>
      </c>
      <c r="D83" s="234">
        <v>349016.728</v>
      </c>
      <c r="E83" s="125">
        <f>D83-C83</f>
        <v>279272.32199999999</v>
      </c>
    </row>
    <row r="84" spans="1:5" ht="12" x14ac:dyDescent="0.2">
      <c r="A84" s="252">
        <v>68</v>
      </c>
      <c r="B84" s="252" t="s">
        <v>111</v>
      </c>
      <c r="C84" s="244">
        <v>243374.15099999998</v>
      </c>
      <c r="D84" s="234">
        <v>608518.51399999997</v>
      </c>
      <c r="E84" s="125">
        <f>D84-C84</f>
        <v>365144.36300000001</v>
      </c>
    </row>
    <row r="85" spans="1:5" ht="12" x14ac:dyDescent="0.2">
      <c r="A85" s="252">
        <v>7</v>
      </c>
      <c r="B85" s="252" t="s">
        <v>89</v>
      </c>
      <c r="C85" s="244">
        <v>212249.08000000002</v>
      </c>
      <c r="D85" s="234">
        <v>623333.05899999989</v>
      </c>
      <c r="E85" s="125">
        <f>D85-C85</f>
        <v>411083.97899999988</v>
      </c>
    </row>
    <row r="86" spans="1:5" ht="12" x14ac:dyDescent="0.2">
      <c r="A86" s="252">
        <v>11</v>
      </c>
      <c r="B86" s="252" t="s">
        <v>129</v>
      </c>
      <c r="C86" s="244">
        <v>44361.208000000006</v>
      </c>
      <c r="D86" s="234">
        <v>487000.55699999997</v>
      </c>
      <c r="E86" s="125">
        <f>D86-C86</f>
        <v>442639.34899999999</v>
      </c>
    </row>
    <row r="87" spans="1:5" ht="12" x14ac:dyDescent="0.2">
      <c r="A87" s="252">
        <v>94</v>
      </c>
      <c r="B87" s="252" t="s">
        <v>166</v>
      </c>
      <c r="C87" s="244">
        <v>688244.59199999995</v>
      </c>
      <c r="D87" s="234">
        <v>1237401.8390000002</v>
      </c>
      <c r="E87" s="125">
        <f>D87-C87</f>
        <v>549157.24700000021</v>
      </c>
    </row>
    <row r="88" spans="1:5" ht="12" x14ac:dyDescent="0.2">
      <c r="A88" s="252">
        <v>60</v>
      </c>
      <c r="B88" s="252" t="s">
        <v>90</v>
      </c>
      <c r="C88" s="244">
        <v>171581.677</v>
      </c>
      <c r="D88" s="234">
        <v>730905.43099999998</v>
      </c>
      <c r="E88" s="125">
        <f>D88-C88</f>
        <v>559323.75399999996</v>
      </c>
    </row>
    <row r="89" spans="1:5" ht="12" x14ac:dyDescent="0.2">
      <c r="A89" s="252">
        <v>19</v>
      </c>
      <c r="B89" s="252" t="s">
        <v>134</v>
      </c>
      <c r="C89" s="244">
        <v>97093.120999999985</v>
      </c>
      <c r="D89" s="234">
        <v>713040.5959999999</v>
      </c>
      <c r="E89" s="125">
        <f>D89-C89</f>
        <v>615947.47499999986</v>
      </c>
    </row>
    <row r="90" spans="1:5" ht="12" x14ac:dyDescent="0.2">
      <c r="A90" s="252">
        <v>20</v>
      </c>
      <c r="B90" s="252" t="s">
        <v>95</v>
      </c>
      <c r="C90" s="244">
        <v>36743.817000000003</v>
      </c>
      <c r="D90" s="234">
        <v>788123.95699999994</v>
      </c>
      <c r="E90" s="125">
        <f>D90-C90</f>
        <v>751380.1399999999</v>
      </c>
    </row>
    <row r="91" spans="1:5" ht="12" x14ac:dyDescent="0.2">
      <c r="A91" s="252">
        <v>57</v>
      </c>
      <c r="B91" s="252" t="s">
        <v>106</v>
      </c>
      <c r="C91" s="244">
        <v>83921.887000000002</v>
      </c>
      <c r="D91" s="234">
        <v>941809.0340000001</v>
      </c>
      <c r="E91" s="125">
        <f>D91-C91</f>
        <v>857887.14700000011</v>
      </c>
    </row>
    <row r="92" spans="1:5" ht="12" x14ac:dyDescent="0.2">
      <c r="A92" s="252">
        <v>63</v>
      </c>
      <c r="B92" s="252" t="s">
        <v>153</v>
      </c>
      <c r="C92" s="244">
        <v>76456.837999999989</v>
      </c>
      <c r="D92" s="234">
        <v>953100.7790000001</v>
      </c>
      <c r="E92" s="125">
        <f>D92-C92</f>
        <v>876643.94100000011</v>
      </c>
    </row>
    <row r="93" spans="1:5" ht="12" x14ac:dyDescent="0.2">
      <c r="A93" s="252">
        <v>25</v>
      </c>
      <c r="B93" s="252" t="s">
        <v>136</v>
      </c>
      <c r="C93" s="244">
        <v>176329.60299999997</v>
      </c>
      <c r="D93" s="234">
        <v>1057565.27</v>
      </c>
      <c r="E93" s="125">
        <f>D93-C93</f>
        <v>881235.66700000002</v>
      </c>
    </row>
    <row r="94" spans="1:5" ht="12" x14ac:dyDescent="0.2">
      <c r="A94" s="252">
        <v>8</v>
      </c>
      <c r="B94" s="252" t="s">
        <v>168</v>
      </c>
      <c r="C94" s="244">
        <v>189565.65599999999</v>
      </c>
      <c r="D94" s="234">
        <v>1456221.8489999999</v>
      </c>
      <c r="E94" s="125">
        <f>D94-C94</f>
        <v>1266656.193</v>
      </c>
    </row>
    <row r="95" spans="1:5" ht="12" x14ac:dyDescent="0.2">
      <c r="A95" s="252">
        <v>73</v>
      </c>
      <c r="B95" s="252" t="s">
        <v>10</v>
      </c>
      <c r="C95" s="244">
        <v>1100031.2120000001</v>
      </c>
      <c r="D95" s="234">
        <v>2721275.1159999999</v>
      </c>
      <c r="E95" s="125">
        <f>D95-C95</f>
        <v>1621243.9039999999</v>
      </c>
    </row>
    <row r="96" spans="1:5" ht="12" x14ac:dyDescent="0.2">
      <c r="A96" s="252">
        <v>62</v>
      </c>
      <c r="B96" s="252" t="s">
        <v>108</v>
      </c>
      <c r="C96" s="244">
        <v>761519.99099999992</v>
      </c>
      <c r="D96" s="234">
        <v>2660775.3289999999</v>
      </c>
      <c r="E96" s="125">
        <f>D96-C96</f>
        <v>1899255.338</v>
      </c>
    </row>
    <row r="97" spans="1:8" ht="12" x14ac:dyDescent="0.2">
      <c r="A97" s="252">
        <v>71</v>
      </c>
      <c r="B97" s="252" t="s">
        <v>171</v>
      </c>
      <c r="C97" s="244">
        <v>2292961.2999999998</v>
      </c>
      <c r="D97" s="234">
        <v>4281650.4890000001</v>
      </c>
      <c r="E97" s="125">
        <f>D97-C97</f>
        <v>1988689.1890000002</v>
      </c>
    </row>
    <row r="98" spans="1:8" ht="12" x14ac:dyDescent="0.2">
      <c r="A98" s="252">
        <v>87</v>
      </c>
      <c r="B98" s="252" t="s">
        <v>160</v>
      </c>
      <c r="C98" s="244">
        <v>5769301.591</v>
      </c>
      <c r="D98" s="234">
        <v>7760463.9919999987</v>
      </c>
      <c r="E98" s="125">
        <f>D98-C98</f>
        <v>1991162.4009999987</v>
      </c>
    </row>
    <row r="99" spans="1:8" ht="12" x14ac:dyDescent="0.2">
      <c r="A99" s="252">
        <v>61</v>
      </c>
      <c r="B99" s="252" t="s">
        <v>107</v>
      </c>
      <c r="C99" s="244">
        <v>377797.11000000004</v>
      </c>
      <c r="D99" s="234">
        <v>4128441.65</v>
      </c>
      <c r="E99" s="125">
        <f>D99-C99</f>
        <v>3750644.54</v>
      </c>
    </row>
    <row r="100" spans="1:8" ht="12" x14ac:dyDescent="0.2">
      <c r="C100" s="137"/>
      <c r="D100" s="234"/>
    </row>
    <row r="101" spans="1:8" ht="12" x14ac:dyDescent="0.2">
      <c r="C101" s="137"/>
      <c r="D101" s="234"/>
    </row>
    <row r="102" spans="1:8" ht="12" x14ac:dyDescent="0.2">
      <c r="D102" s="234"/>
      <c r="G102" s="5"/>
      <c r="H102" s="4"/>
    </row>
    <row r="103" spans="1:8" ht="12" x14ac:dyDescent="0.2">
      <c r="D103" s="234"/>
      <c r="G103" s="5"/>
      <c r="H103" s="4"/>
    </row>
    <row r="104" spans="1:8" ht="12" x14ac:dyDescent="0.2">
      <c r="D104" s="234"/>
      <c r="G104" s="5"/>
      <c r="H104" s="4"/>
    </row>
    <row r="105" spans="1:8" ht="12" x14ac:dyDescent="0.2">
      <c r="D105" s="234"/>
      <c r="G105" s="5"/>
      <c r="H105" s="4"/>
    </row>
    <row r="106" spans="1:8" ht="12" x14ac:dyDescent="0.2">
      <c r="D106" s="234"/>
      <c r="G106" s="5"/>
      <c r="H106" s="4"/>
    </row>
    <row r="107" spans="1:8" ht="12" x14ac:dyDescent="0.2">
      <c r="D107" s="234"/>
      <c r="G107" s="5"/>
      <c r="H107" s="4"/>
    </row>
    <row r="108" spans="1:8" ht="12" x14ac:dyDescent="0.2">
      <c r="D108" s="234"/>
      <c r="G108" s="5"/>
      <c r="H108" s="4"/>
    </row>
    <row r="109" spans="1:8" ht="12" x14ac:dyDescent="0.2">
      <c r="D109" s="234"/>
      <c r="G109" s="5"/>
      <c r="H109" s="4"/>
    </row>
    <row r="110" spans="1:8" ht="12" x14ac:dyDescent="0.2">
      <c r="D110" s="234"/>
      <c r="G110" s="5"/>
      <c r="H110" s="4"/>
    </row>
    <row r="111" spans="1:8" ht="12" x14ac:dyDescent="0.2">
      <c r="D111" s="234"/>
      <c r="G111" s="5"/>
      <c r="H111" s="4"/>
    </row>
    <row r="112" spans="1:8" ht="12" x14ac:dyDescent="0.2">
      <c r="D112" s="234"/>
      <c r="G112" s="5"/>
      <c r="H112" s="4"/>
    </row>
    <row r="113" spans="4:8" ht="12" x14ac:dyDescent="0.2">
      <c r="D113" s="234"/>
      <c r="G113" s="5"/>
      <c r="H113" s="4"/>
    </row>
    <row r="114" spans="4:8" ht="12" x14ac:dyDescent="0.2">
      <c r="D114" s="234"/>
      <c r="G114" s="5"/>
      <c r="H114" s="4"/>
    </row>
    <row r="115" spans="4:8" ht="12" x14ac:dyDescent="0.2">
      <c r="D115" s="234"/>
      <c r="G115" s="5"/>
      <c r="H115" s="4"/>
    </row>
    <row r="116" spans="4:8" ht="12" x14ac:dyDescent="0.2">
      <c r="D116" s="234"/>
      <c r="G116" s="5"/>
      <c r="H116" s="4"/>
    </row>
    <row r="117" spans="4:8" ht="12" x14ac:dyDescent="0.2">
      <c r="D117" s="234"/>
      <c r="G117" s="5"/>
      <c r="H117" s="4"/>
    </row>
    <row r="118" spans="4:8" ht="12" x14ac:dyDescent="0.2">
      <c r="D118" s="234"/>
      <c r="G118" s="5"/>
      <c r="H118" s="4"/>
    </row>
    <row r="119" spans="4:8" ht="12" x14ac:dyDescent="0.2">
      <c r="D119" s="234"/>
      <c r="G119" s="5"/>
      <c r="H119" s="4"/>
    </row>
    <row r="120" spans="4:8" ht="12" x14ac:dyDescent="0.2">
      <c r="D120" s="234"/>
      <c r="G120" s="5"/>
      <c r="H120" s="4"/>
    </row>
    <row r="121" spans="4:8" ht="12" x14ac:dyDescent="0.2">
      <c r="D121" s="234"/>
      <c r="G121" s="5"/>
      <c r="H121" s="4"/>
    </row>
    <row r="122" spans="4:8" ht="12" x14ac:dyDescent="0.2">
      <c r="D122" s="234"/>
      <c r="G122" s="5"/>
      <c r="H122" s="4"/>
    </row>
    <row r="123" spans="4:8" ht="12" x14ac:dyDescent="0.2">
      <c r="D123" s="234"/>
      <c r="G123" s="5"/>
      <c r="H123" s="4"/>
    </row>
    <row r="124" spans="4:8" ht="12" x14ac:dyDescent="0.2">
      <c r="D124" s="234"/>
      <c r="G124" s="5"/>
      <c r="H124" s="4"/>
    </row>
    <row r="125" spans="4:8" ht="12" x14ac:dyDescent="0.2">
      <c r="D125" s="234"/>
      <c r="G125" s="5"/>
      <c r="H125" s="4"/>
    </row>
    <row r="126" spans="4:8" ht="12" x14ac:dyDescent="0.2">
      <c r="D126" s="234"/>
      <c r="G126" s="5"/>
      <c r="H126" s="4"/>
    </row>
    <row r="127" spans="4:8" ht="12" x14ac:dyDescent="0.2">
      <c r="D127" s="234"/>
      <c r="G127" s="5"/>
      <c r="H127" s="4"/>
    </row>
    <row r="128" spans="4:8" ht="12" x14ac:dyDescent="0.2">
      <c r="D128" s="234"/>
      <c r="G128" s="5"/>
      <c r="H128" s="4"/>
    </row>
    <row r="129" spans="4:8" ht="12" x14ac:dyDescent="0.2">
      <c r="D129" s="234"/>
      <c r="G129" s="5"/>
      <c r="H129" s="4"/>
    </row>
    <row r="130" spans="4:8" ht="12" x14ac:dyDescent="0.2">
      <c r="D130" s="234"/>
      <c r="G130" s="5"/>
      <c r="H130" s="4"/>
    </row>
    <row r="131" spans="4:8" ht="12" x14ac:dyDescent="0.2">
      <c r="D131" s="234"/>
      <c r="G131" s="5"/>
      <c r="H131" s="4"/>
    </row>
    <row r="132" spans="4:8" ht="12" x14ac:dyDescent="0.2">
      <c r="D132" s="234"/>
      <c r="G132" s="5"/>
      <c r="H132" s="4"/>
    </row>
    <row r="133" spans="4:8" ht="12" x14ac:dyDescent="0.2">
      <c r="D133" s="234"/>
      <c r="G133" s="5"/>
      <c r="H133" s="4"/>
    </row>
    <row r="134" spans="4:8" ht="12" x14ac:dyDescent="0.2">
      <c r="D134" s="234"/>
      <c r="G134" s="5"/>
      <c r="H134" s="4"/>
    </row>
    <row r="135" spans="4:8" ht="12" x14ac:dyDescent="0.2">
      <c r="D135" s="234"/>
      <c r="G135" s="5"/>
      <c r="H135" s="4"/>
    </row>
    <row r="136" spans="4:8" ht="12" x14ac:dyDescent="0.2">
      <c r="D136" s="234"/>
      <c r="G136" s="5"/>
      <c r="H136" s="4"/>
    </row>
    <row r="137" spans="4:8" ht="12" x14ac:dyDescent="0.2">
      <c r="D137" s="234"/>
      <c r="G137" s="5"/>
      <c r="H137" s="4"/>
    </row>
    <row r="138" spans="4:8" ht="12" x14ac:dyDescent="0.2">
      <c r="D138" s="234"/>
      <c r="G138" s="5"/>
      <c r="H138" s="4"/>
    </row>
    <row r="139" spans="4:8" ht="12" x14ac:dyDescent="0.2">
      <c r="D139" s="234"/>
      <c r="G139" s="5"/>
      <c r="H139" s="4"/>
    </row>
    <row r="140" spans="4:8" ht="12" x14ac:dyDescent="0.2">
      <c r="D140" s="234"/>
      <c r="G140" s="5"/>
      <c r="H140" s="4"/>
    </row>
    <row r="141" spans="4:8" ht="12" x14ac:dyDescent="0.2">
      <c r="D141" s="234"/>
      <c r="G141" s="5"/>
      <c r="H141" s="4"/>
    </row>
    <row r="142" spans="4:8" ht="12" x14ac:dyDescent="0.2">
      <c r="D142" s="234"/>
      <c r="G142" s="5"/>
      <c r="H142" s="4"/>
    </row>
    <row r="143" spans="4:8" ht="12" x14ac:dyDescent="0.2">
      <c r="D143" s="234"/>
      <c r="G143" s="5"/>
      <c r="H143" s="4"/>
    </row>
    <row r="144" spans="4:8" ht="12" x14ac:dyDescent="0.2">
      <c r="D144" s="234"/>
      <c r="G144" s="5"/>
      <c r="H144" s="4"/>
    </row>
    <row r="145" spans="4:8" ht="12" x14ac:dyDescent="0.2">
      <c r="D145" s="234"/>
      <c r="G145" s="5"/>
      <c r="H145" s="4"/>
    </row>
    <row r="146" spans="4:8" ht="12" x14ac:dyDescent="0.2">
      <c r="D146" s="234"/>
      <c r="G146" s="5"/>
      <c r="H146" s="4"/>
    </row>
    <row r="147" spans="4:8" ht="12" x14ac:dyDescent="0.2">
      <c r="D147" s="234"/>
      <c r="G147" s="5"/>
      <c r="H147" s="4"/>
    </row>
    <row r="148" spans="4:8" ht="12" x14ac:dyDescent="0.2">
      <c r="D148" s="234"/>
      <c r="G148" s="5"/>
      <c r="H148" s="4"/>
    </row>
    <row r="149" spans="4:8" ht="12" x14ac:dyDescent="0.2">
      <c r="D149" s="234"/>
      <c r="G149" s="5"/>
      <c r="H149" s="4"/>
    </row>
    <row r="150" spans="4:8" ht="12" x14ac:dyDescent="0.2">
      <c r="D150" s="234"/>
      <c r="G150" s="5"/>
      <c r="H150" s="4"/>
    </row>
    <row r="151" spans="4:8" ht="12" x14ac:dyDescent="0.2">
      <c r="D151" s="234"/>
      <c r="G151" s="5"/>
      <c r="H151" s="4"/>
    </row>
    <row r="152" spans="4:8" ht="12" x14ac:dyDescent="0.2">
      <c r="D152" s="234"/>
      <c r="G152" s="5"/>
      <c r="H152" s="4"/>
    </row>
    <row r="153" spans="4:8" ht="12" x14ac:dyDescent="0.2">
      <c r="D153" s="234"/>
      <c r="G153" s="5"/>
      <c r="H153" s="4"/>
    </row>
    <row r="154" spans="4:8" ht="12" x14ac:dyDescent="0.2">
      <c r="D154" s="234"/>
      <c r="G154" s="5"/>
      <c r="H154" s="4"/>
    </row>
    <row r="155" spans="4:8" ht="12" x14ac:dyDescent="0.2">
      <c r="D155" s="234"/>
      <c r="G155" s="5"/>
      <c r="H155" s="4"/>
    </row>
    <row r="156" spans="4:8" ht="12" x14ac:dyDescent="0.2">
      <c r="D156" s="234"/>
      <c r="G156" s="5"/>
      <c r="H156" s="4"/>
    </row>
    <row r="157" spans="4:8" ht="12" x14ac:dyDescent="0.2">
      <c r="D157" s="234"/>
      <c r="G157" s="5"/>
      <c r="H157" s="4"/>
    </row>
    <row r="158" spans="4:8" ht="12" x14ac:dyDescent="0.2">
      <c r="D158" s="234"/>
      <c r="G158" s="5"/>
      <c r="H158" s="4"/>
    </row>
    <row r="159" spans="4:8" ht="12" x14ac:dyDescent="0.2">
      <c r="D159" s="234"/>
      <c r="G159" s="5"/>
      <c r="H159" s="4"/>
    </row>
    <row r="160" spans="4:8" ht="12" x14ac:dyDescent="0.2">
      <c r="D160" s="234"/>
      <c r="G160" s="5"/>
      <c r="H160" s="4"/>
    </row>
    <row r="161" spans="4:8" ht="12" x14ac:dyDescent="0.2">
      <c r="D161" s="234"/>
      <c r="G161" s="5"/>
      <c r="H161" s="4"/>
    </row>
    <row r="162" spans="4:8" ht="12" x14ac:dyDescent="0.2">
      <c r="D162" s="234"/>
      <c r="G162" s="5"/>
      <c r="H162" s="4"/>
    </row>
    <row r="163" spans="4:8" ht="12" x14ac:dyDescent="0.2">
      <c r="D163" s="234"/>
      <c r="G163" s="5"/>
      <c r="H163" s="4"/>
    </row>
    <row r="164" spans="4:8" ht="12" x14ac:dyDescent="0.2">
      <c r="D164" s="234"/>
      <c r="G164" s="5"/>
      <c r="H164" s="4"/>
    </row>
    <row r="165" spans="4:8" ht="12" x14ac:dyDescent="0.2">
      <c r="D165" s="234"/>
      <c r="G165" s="5"/>
      <c r="H165" s="4"/>
    </row>
    <row r="166" spans="4:8" ht="12" x14ac:dyDescent="0.2">
      <c r="D166" s="234"/>
      <c r="G166" s="5"/>
      <c r="H166" s="4"/>
    </row>
    <row r="167" spans="4:8" ht="12" x14ac:dyDescent="0.2">
      <c r="D167" s="234"/>
      <c r="G167" s="5"/>
      <c r="H167" s="4"/>
    </row>
    <row r="168" spans="4:8" ht="12" x14ac:dyDescent="0.2">
      <c r="D168" s="234"/>
      <c r="G168" s="5"/>
      <c r="H168" s="4"/>
    </row>
    <row r="169" spans="4:8" ht="12" x14ac:dyDescent="0.2">
      <c r="D169" s="234"/>
      <c r="G169" s="5"/>
      <c r="H169" s="4"/>
    </row>
    <row r="170" spans="4:8" ht="12" x14ac:dyDescent="0.2">
      <c r="D170" s="234"/>
      <c r="G170" s="5"/>
      <c r="H170" s="4"/>
    </row>
    <row r="171" spans="4:8" ht="12" x14ac:dyDescent="0.2">
      <c r="D171" s="234"/>
      <c r="G171" s="5"/>
      <c r="H171" s="4"/>
    </row>
    <row r="172" spans="4:8" ht="12" x14ac:dyDescent="0.2">
      <c r="D172" s="234"/>
      <c r="G172" s="5"/>
      <c r="H172" s="4"/>
    </row>
    <row r="173" spans="4:8" ht="12" x14ac:dyDescent="0.2">
      <c r="D173" s="234"/>
      <c r="G173" s="5"/>
      <c r="H173" s="4"/>
    </row>
    <row r="174" spans="4:8" ht="12" x14ac:dyDescent="0.2">
      <c r="D174" s="234"/>
      <c r="G174" s="5"/>
      <c r="H174" s="4"/>
    </row>
    <row r="175" spans="4:8" ht="12" x14ac:dyDescent="0.2">
      <c r="D175" s="234"/>
      <c r="G175" s="5"/>
      <c r="H175" s="4"/>
    </row>
    <row r="176" spans="4:8" ht="12" x14ac:dyDescent="0.2">
      <c r="D176" s="234"/>
      <c r="G176" s="5"/>
      <c r="H176" s="4"/>
    </row>
    <row r="177" spans="4:8" ht="12" x14ac:dyDescent="0.2">
      <c r="D177" s="234"/>
      <c r="G177" s="5"/>
      <c r="H177" s="4"/>
    </row>
    <row r="178" spans="4:8" ht="12" x14ac:dyDescent="0.2">
      <c r="D178" s="234"/>
      <c r="G178" s="5"/>
      <c r="H178" s="4"/>
    </row>
    <row r="179" spans="4:8" ht="12" x14ac:dyDescent="0.2">
      <c r="D179" s="234"/>
      <c r="G179" s="5"/>
      <c r="H179" s="4"/>
    </row>
    <row r="180" spans="4:8" ht="12" x14ac:dyDescent="0.2">
      <c r="D180" s="234"/>
      <c r="G180" s="5"/>
      <c r="H180" s="4"/>
    </row>
    <row r="181" spans="4:8" ht="12" x14ac:dyDescent="0.2">
      <c r="D181" s="234"/>
      <c r="G181" s="5"/>
      <c r="H181" s="4"/>
    </row>
    <row r="182" spans="4:8" ht="12" x14ac:dyDescent="0.2">
      <c r="D182" s="234"/>
      <c r="G182" s="5"/>
      <c r="H182" s="4"/>
    </row>
    <row r="183" spans="4:8" ht="12" x14ac:dyDescent="0.2">
      <c r="D183" s="234"/>
      <c r="G183" s="5"/>
      <c r="H183" s="4"/>
    </row>
    <row r="184" spans="4:8" ht="12" x14ac:dyDescent="0.2">
      <c r="D184" s="234"/>
      <c r="G184" s="5"/>
      <c r="H184" s="4"/>
    </row>
    <row r="185" spans="4:8" ht="12" x14ac:dyDescent="0.2">
      <c r="D185" s="234"/>
      <c r="G185" s="5"/>
      <c r="H185" s="4"/>
    </row>
    <row r="186" spans="4:8" ht="12" x14ac:dyDescent="0.2">
      <c r="D186" s="234"/>
      <c r="G186" s="5"/>
      <c r="H186" s="4"/>
    </row>
    <row r="187" spans="4:8" ht="12" x14ac:dyDescent="0.2">
      <c r="D187" s="234"/>
      <c r="G187" s="5"/>
      <c r="H187" s="4"/>
    </row>
    <row r="188" spans="4:8" ht="12" x14ac:dyDescent="0.2">
      <c r="D188" s="234"/>
      <c r="G188" s="5"/>
      <c r="H188" s="4"/>
    </row>
    <row r="189" spans="4:8" ht="12" x14ac:dyDescent="0.2">
      <c r="D189" s="234"/>
      <c r="G189" s="5"/>
      <c r="H189" s="4"/>
    </row>
    <row r="190" spans="4:8" ht="12" x14ac:dyDescent="0.2">
      <c r="D190" s="234"/>
      <c r="G190" s="5"/>
      <c r="H190" s="4"/>
    </row>
    <row r="191" spans="4:8" ht="12" x14ac:dyDescent="0.2">
      <c r="D191" s="234"/>
      <c r="G191" s="5"/>
      <c r="H191" s="4"/>
    </row>
    <row r="192" spans="4:8" ht="12" x14ac:dyDescent="0.2">
      <c r="D192" s="234"/>
      <c r="G192" s="5"/>
      <c r="H192" s="4"/>
    </row>
    <row r="193" spans="4:8" ht="12" x14ac:dyDescent="0.2">
      <c r="D193" s="234"/>
      <c r="G193" s="5"/>
      <c r="H193" s="4"/>
    </row>
    <row r="194" spans="4:8" ht="12" x14ac:dyDescent="0.2">
      <c r="D194" s="234"/>
      <c r="G194" s="5"/>
      <c r="H194" s="4"/>
    </row>
    <row r="195" spans="4:8" ht="12" x14ac:dyDescent="0.2">
      <c r="D195" s="234"/>
      <c r="G195" s="5"/>
      <c r="H195" s="4"/>
    </row>
    <row r="196" spans="4:8" ht="12" x14ac:dyDescent="0.2">
      <c r="D196" s="234"/>
      <c r="G196" s="5"/>
      <c r="H196" s="4"/>
    </row>
    <row r="197" spans="4:8" ht="12" x14ac:dyDescent="0.2">
      <c r="D197" s="234"/>
      <c r="G197" s="5"/>
      <c r="H197" s="4"/>
    </row>
    <row r="198" spans="4:8" ht="12" x14ac:dyDescent="0.2">
      <c r="D198" s="234"/>
      <c r="G198" s="5"/>
      <c r="H198" s="4"/>
    </row>
    <row r="199" spans="4:8" ht="12" x14ac:dyDescent="0.2">
      <c r="D199" s="234"/>
      <c r="G199" s="5"/>
      <c r="H199" s="4"/>
    </row>
    <row r="200" spans="4:8" x14ac:dyDescent="0.25">
      <c r="G200" s="5"/>
      <c r="H200" s="4"/>
    </row>
    <row r="201" spans="4:8" x14ac:dyDescent="0.25">
      <c r="G201" s="5"/>
      <c r="H201" s="4"/>
    </row>
  </sheetData>
  <sortState ref="A2:E99">
    <sortCondition ref="E2:E99"/>
  </sortState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1"/>
  <sheetViews>
    <sheetView topLeftCell="A17" workbookViewId="0">
      <selection activeCell="Q48" sqref="Q48"/>
    </sheetView>
  </sheetViews>
  <sheetFormatPr defaultRowHeight="12.75" x14ac:dyDescent="0.25"/>
  <cols>
    <col min="1" max="1" width="5.75" style="18" bestFit="1" customWidth="1"/>
    <col min="2" max="2" width="4.25" style="96" bestFit="1" customWidth="1"/>
    <col min="3" max="3" width="14.375" style="7" customWidth="1"/>
    <col min="4" max="4" width="10" style="7" customWidth="1"/>
    <col min="5" max="15" width="9" style="7"/>
    <col min="16" max="16" width="9" style="8"/>
    <col min="17" max="255" width="9" style="7"/>
    <col min="256" max="256" width="5.75" style="7" bestFit="1" customWidth="1"/>
    <col min="257" max="257" width="4.25" style="7" bestFit="1" customWidth="1"/>
    <col min="258" max="258" width="14.375" style="7" customWidth="1"/>
    <col min="259" max="259" width="8.75" style="7" customWidth="1"/>
    <col min="260" max="271" width="9" style="7"/>
    <col min="272" max="272" width="8.875" style="7" bestFit="1" customWidth="1"/>
    <col min="273" max="511" width="9" style="7"/>
    <col min="512" max="512" width="5.75" style="7" bestFit="1" customWidth="1"/>
    <col min="513" max="513" width="4.25" style="7" bestFit="1" customWidth="1"/>
    <col min="514" max="514" width="14.375" style="7" customWidth="1"/>
    <col min="515" max="515" width="8.75" style="7" customWidth="1"/>
    <col min="516" max="527" width="9" style="7"/>
    <col min="528" max="528" width="8.875" style="7" bestFit="1" customWidth="1"/>
    <col min="529" max="767" width="9" style="7"/>
    <col min="768" max="768" width="5.75" style="7" bestFit="1" customWidth="1"/>
    <col min="769" max="769" width="4.25" style="7" bestFit="1" customWidth="1"/>
    <col min="770" max="770" width="14.375" style="7" customWidth="1"/>
    <col min="771" max="771" width="8.75" style="7" customWidth="1"/>
    <col min="772" max="783" width="9" style="7"/>
    <col min="784" max="784" width="8.875" style="7" bestFit="1" customWidth="1"/>
    <col min="785" max="1023" width="9" style="7"/>
    <col min="1024" max="1024" width="5.75" style="7" bestFit="1" customWidth="1"/>
    <col min="1025" max="1025" width="4.25" style="7" bestFit="1" customWidth="1"/>
    <col min="1026" max="1026" width="14.375" style="7" customWidth="1"/>
    <col min="1027" max="1027" width="8.75" style="7" customWidth="1"/>
    <col min="1028" max="1039" width="9" style="7"/>
    <col min="1040" max="1040" width="8.875" style="7" bestFit="1" customWidth="1"/>
    <col min="1041" max="1279" width="9" style="7"/>
    <col min="1280" max="1280" width="5.75" style="7" bestFit="1" customWidth="1"/>
    <col min="1281" max="1281" width="4.25" style="7" bestFit="1" customWidth="1"/>
    <col min="1282" max="1282" width="14.375" style="7" customWidth="1"/>
    <col min="1283" max="1283" width="8.75" style="7" customWidth="1"/>
    <col min="1284" max="1295" width="9" style="7"/>
    <col min="1296" max="1296" width="8.875" style="7" bestFit="1" customWidth="1"/>
    <col min="1297" max="1535" width="9" style="7"/>
    <col min="1536" max="1536" width="5.75" style="7" bestFit="1" customWidth="1"/>
    <col min="1537" max="1537" width="4.25" style="7" bestFit="1" customWidth="1"/>
    <col min="1538" max="1538" width="14.375" style="7" customWidth="1"/>
    <col min="1539" max="1539" width="8.75" style="7" customWidth="1"/>
    <col min="1540" max="1551" width="9" style="7"/>
    <col min="1552" max="1552" width="8.875" style="7" bestFit="1" customWidth="1"/>
    <col min="1553" max="1791" width="9" style="7"/>
    <col min="1792" max="1792" width="5.75" style="7" bestFit="1" customWidth="1"/>
    <col min="1793" max="1793" width="4.25" style="7" bestFit="1" customWidth="1"/>
    <col min="1794" max="1794" width="14.375" style="7" customWidth="1"/>
    <col min="1795" max="1795" width="8.75" style="7" customWidth="1"/>
    <col min="1796" max="1807" width="9" style="7"/>
    <col min="1808" max="1808" width="8.875" style="7" bestFit="1" customWidth="1"/>
    <col min="1809" max="2047" width="9" style="7"/>
    <col min="2048" max="2048" width="5.75" style="7" bestFit="1" customWidth="1"/>
    <col min="2049" max="2049" width="4.25" style="7" bestFit="1" customWidth="1"/>
    <col min="2050" max="2050" width="14.375" style="7" customWidth="1"/>
    <col min="2051" max="2051" width="8.75" style="7" customWidth="1"/>
    <col min="2052" max="2063" width="9" style="7"/>
    <col min="2064" max="2064" width="8.875" style="7" bestFit="1" customWidth="1"/>
    <col min="2065" max="2303" width="9" style="7"/>
    <col min="2304" max="2304" width="5.75" style="7" bestFit="1" customWidth="1"/>
    <col min="2305" max="2305" width="4.25" style="7" bestFit="1" customWidth="1"/>
    <col min="2306" max="2306" width="14.375" style="7" customWidth="1"/>
    <col min="2307" max="2307" width="8.75" style="7" customWidth="1"/>
    <col min="2308" max="2319" width="9" style="7"/>
    <col min="2320" max="2320" width="8.875" style="7" bestFit="1" customWidth="1"/>
    <col min="2321" max="2559" width="9" style="7"/>
    <col min="2560" max="2560" width="5.75" style="7" bestFit="1" customWidth="1"/>
    <col min="2561" max="2561" width="4.25" style="7" bestFit="1" customWidth="1"/>
    <col min="2562" max="2562" width="14.375" style="7" customWidth="1"/>
    <col min="2563" max="2563" width="8.75" style="7" customWidth="1"/>
    <col min="2564" max="2575" width="9" style="7"/>
    <col min="2576" max="2576" width="8.875" style="7" bestFit="1" customWidth="1"/>
    <col min="2577" max="2815" width="9" style="7"/>
    <col min="2816" max="2816" width="5.75" style="7" bestFit="1" customWidth="1"/>
    <col min="2817" max="2817" width="4.25" style="7" bestFit="1" customWidth="1"/>
    <col min="2818" max="2818" width="14.375" style="7" customWidth="1"/>
    <col min="2819" max="2819" width="8.75" style="7" customWidth="1"/>
    <col min="2820" max="2831" width="9" style="7"/>
    <col min="2832" max="2832" width="8.875" style="7" bestFit="1" customWidth="1"/>
    <col min="2833" max="3071" width="9" style="7"/>
    <col min="3072" max="3072" width="5.75" style="7" bestFit="1" customWidth="1"/>
    <col min="3073" max="3073" width="4.25" style="7" bestFit="1" customWidth="1"/>
    <col min="3074" max="3074" width="14.375" style="7" customWidth="1"/>
    <col min="3075" max="3075" width="8.75" style="7" customWidth="1"/>
    <col min="3076" max="3087" width="9" style="7"/>
    <col min="3088" max="3088" width="8.875" style="7" bestFit="1" customWidth="1"/>
    <col min="3089" max="3327" width="9" style="7"/>
    <col min="3328" max="3328" width="5.75" style="7" bestFit="1" customWidth="1"/>
    <col min="3329" max="3329" width="4.25" style="7" bestFit="1" customWidth="1"/>
    <col min="3330" max="3330" width="14.375" style="7" customWidth="1"/>
    <col min="3331" max="3331" width="8.75" style="7" customWidth="1"/>
    <col min="3332" max="3343" width="9" style="7"/>
    <col min="3344" max="3344" width="8.875" style="7" bestFit="1" customWidth="1"/>
    <col min="3345" max="3583" width="9" style="7"/>
    <col min="3584" max="3584" width="5.75" style="7" bestFit="1" customWidth="1"/>
    <col min="3585" max="3585" width="4.25" style="7" bestFit="1" customWidth="1"/>
    <col min="3586" max="3586" width="14.375" style="7" customWidth="1"/>
    <col min="3587" max="3587" width="8.75" style="7" customWidth="1"/>
    <col min="3588" max="3599" width="9" style="7"/>
    <col min="3600" max="3600" width="8.875" style="7" bestFit="1" customWidth="1"/>
    <col min="3601" max="3839" width="9" style="7"/>
    <col min="3840" max="3840" width="5.75" style="7" bestFit="1" customWidth="1"/>
    <col min="3841" max="3841" width="4.25" style="7" bestFit="1" customWidth="1"/>
    <col min="3842" max="3842" width="14.375" style="7" customWidth="1"/>
    <col min="3843" max="3843" width="8.75" style="7" customWidth="1"/>
    <col min="3844" max="3855" width="9" style="7"/>
    <col min="3856" max="3856" width="8.875" style="7" bestFit="1" customWidth="1"/>
    <col min="3857" max="4095" width="9" style="7"/>
    <col min="4096" max="4096" width="5.75" style="7" bestFit="1" customWidth="1"/>
    <col min="4097" max="4097" width="4.25" style="7" bestFit="1" customWidth="1"/>
    <col min="4098" max="4098" width="14.375" style="7" customWidth="1"/>
    <col min="4099" max="4099" width="8.75" style="7" customWidth="1"/>
    <col min="4100" max="4111" width="9" style="7"/>
    <col min="4112" max="4112" width="8.875" style="7" bestFit="1" customWidth="1"/>
    <col min="4113" max="4351" width="9" style="7"/>
    <col min="4352" max="4352" width="5.75" style="7" bestFit="1" customWidth="1"/>
    <col min="4353" max="4353" width="4.25" style="7" bestFit="1" customWidth="1"/>
    <col min="4354" max="4354" width="14.375" style="7" customWidth="1"/>
    <col min="4355" max="4355" width="8.75" style="7" customWidth="1"/>
    <col min="4356" max="4367" width="9" style="7"/>
    <col min="4368" max="4368" width="8.875" style="7" bestFit="1" customWidth="1"/>
    <col min="4369" max="4607" width="9" style="7"/>
    <col min="4608" max="4608" width="5.75" style="7" bestFit="1" customWidth="1"/>
    <col min="4609" max="4609" width="4.25" style="7" bestFit="1" customWidth="1"/>
    <col min="4610" max="4610" width="14.375" style="7" customWidth="1"/>
    <col min="4611" max="4611" width="8.75" style="7" customWidth="1"/>
    <col min="4612" max="4623" width="9" style="7"/>
    <col min="4624" max="4624" width="8.875" style="7" bestFit="1" customWidth="1"/>
    <col min="4625" max="4863" width="9" style="7"/>
    <col min="4864" max="4864" width="5.75" style="7" bestFit="1" customWidth="1"/>
    <col min="4865" max="4865" width="4.25" style="7" bestFit="1" customWidth="1"/>
    <col min="4866" max="4866" width="14.375" style="7" customWidth="1"/>
    <col min="4867" max="4867" width="8.75" style="7" customWidth="1"/>
    <col min="4868" max="4879" width="9" style="7"/>
    <col min="4880" max="4880" width="8.875" style="7" bestFit="1" customWidth="1"/>
    <col min="4881" max="5119" width="9" style="7"/>
    <col min="5120" max="5120" width="5.75" style="7" bestFit="1" customWidth="1"/>
    <col min="5121" max="5121" width="4.25" style="7" bestFit="1" customWidth="1"/>
    <col min="5122" max="5122" width="14.375" style="7" customWidth="1"/>
    <col min="5123" max="5123" width="8.75" style="7" customWidth="1"/>
    <col min="5124" max="5135" width="9" style="7"/>
    <col min="5136" max="5136" width="8.875" style="7" bestFit="1" customWidth="1"/>
    <col min="5137" max="5375" width="9" style="7"/>
    <col min="5376" max="5376" width="5.75" style="7" bestFit="1" customWidth="1"/>
    <col min="5377" max="5377" width="4.25" style="7" bestFit="1" customWidth="1"/>
    <col min="5378" max="5378" width="14.375" style="7" customWidth="1"/>
    <col min="5379" max="5379" width="8.75" style="7" customWidth="1"/>
    <col min="5380" max="5391" width="9" style="7"/>
    <col min="5392" max="5392" width="8.875" style="7" bestFit="1" customWidth="1"/>
    <col min="5393" max="5631" width="9" style="7"/>
    <col min="5632" max="5632" width="5.75" style="7" bestFit="1" customWidth="1"/>
    <col min="5633" max="5633" width="4.25" style="7" bestFit="1" customWidth="1"/>
    <col min="5634" max="5634" width="14.375" style="7" customWidth="1"/>
    <col min="5635" max="5635" width="8.75" style="7" customWidth="1"/>
    <col min="5636" max="5647" width="9" style="7"/>
    <col min="5648" max="5648" width="8.875" style="7" bestFit="1" customWidth="1"/>
    <col min="5649" max="5887" width="9" style="7"/>
    <col min="5888" max="5888" width="5.75" style="7" bestFit="1" customWidth="1"/>
    <col min="5889" max="5889" width="4.25" style="7" bestFit="1" customWidth="1"/>
    <col min="5890" max="5890" width="14.375" style="7" customWidth="1"/>
    <col min="5891" max="5891" width="8.75" style="7" customWidth="1"/>
    <col min="5892" max="5903" width="9" style="7"/>
    <col min="5904" max="5904" width="8.875" style="7" bestFit="1" customWidth="1"/>
    <col min="5905" max="6143" width="9" style="7"/>
    <col min="6144" max="6144" width="5.75" style="7" bestFit="1" customWidth="1"/>
    <col min="6145" max="6145" width="4.25" style="7" bestFit="1" customWidth="1"/>
    <col min="6146" max="6146" width="14.375" style="7" customWidth="1"/>
    <col min="6147" max="6147" width="8.75" style="7" customWidth="1"/>
    <col min="6148" max="6159" width="9" style="7"/>
    <col min="6160" max="6160" width="8.875" style="7" bestFit="1" customWidth="1"/>
    <col min="6161" max="6399" width="9" style="7"/>
    <col min="6400" max="6400" width="5.75" style="7" bestFit="1" customWidth="1"/>
    <col min="6401" max="6401" width="4.25" style="7" bestFit="1" customWidth="1"/>
    <col min="6402" max="6402" width="14.375" style="7" customWidth="1"/>
    <col min="6403" max="6403" width="8.75" style="7" customWidth="1"/>
    <col min="6404" max="6415" width="9" style="7"/>
    <col min="6416" max="6416" width="8.875" style="7" bestFit="1" customWidth="1"/>
    <col min="6417" max="6655" width="9" style="7"/>
    <col min="6656" max="6656" width="5.75" style="7" bestFit="1" customWidth="1"/>
    <col min="6657" max="6657" width="4.25" style="7" bestFit="1" customWidth="1"/>
    <col min="6658" max="6658" width="14.375" style="7" customWidth="1"/>
    <col min="6659" max="6659" width="8.75" style="7" customWidth="1"/>
    <col min="6660" max="6671" width="9" style="7"/>
    <col min="6672" max="6672" width="8.875" style="7" bestFit="1" customWidth="1"/>
    <col min="6673" max="6911" width="9" style="7"/>
    <col min="6912" max="6912" width="5.75" style="7" bestFit="1" customWidth="1"/>
    <col min="6913" max="6913" width="4.25" style="7" bestFit="1" customWidth="1"/>
    <col min="6914" max="6914" width="14.375" style="7" customWidth="1"/>
    <col min="6915" max="6915" width="8.75" style="7" customWidth="1"/>
    <col min="6916" max="6927" width="9" style="7"/>
    <col min="6928" max="6928" width="8.875" style="7" bestFit="1" customWidth="1"/>
    <col min="6929" max="7167" width="9" style="7"/>
    <col min="7168" max="7168" width="5.75" style="7" bestFit="1" customWidth="1"/>
    <col min="7169" max="7169" width="4.25" style="7" bestFit="1" customWidth="1"/>
    <col min="7170" max="7170" width="14.375" style="7" customWidth="1"/>
    <col min="7171" max="7171" width="8.75" style="7" customWidth="1"/>
    <col min="7172" max="7183" width="9" style="7"/>
    <col min="7184" max="7184" width="8.875" style="7" bestFit="1" customWidth="1"/>
    <col min="7185" max="7423" width="9" style="7"/>
    <col min="7424" max="7424" width="5.75" style="7" bestFit="1" customWidth="1"/>
    <col min="7425" max="7425" width="4.25" style="7" bestFit="1" customWidth="1"/>
    <col min="7426" max="7426" width="14.375" style="7" customWidth="1"/>
    <col min="7427" max="7427" width="8.75" style="7" customWidth="1"/>
    <col min="7428" max="7439" width="9" style="7"/>
    <col min="7440" max="7440" width="8.875" style="7" bestFit="1" customWidth="1"/>
    <col min="7441" max="7679" width="9" style="7"/>
    <col min="7680" max="7680" width="5.75" style="7" bestFit="1" customWidth="1"/>
    <col min="7681" max="7681" width="4.25" style="7" bestFit="1" customWidth="1"/>
    <col min="7682" max="7682" width="14.375" style="7" customWidth="1"/>
    <col min="7683" max="7683" width="8.75" style="7" customWidth="1"/>
    <col min="7684" max="7695" width="9" style="7"/>
    <col min="7696" max="7696" width="8.875" style="7" bestFit="1" customWidth="1"/>
    <col min="7697" max="7935" width="9" style="7"/>
    <col min="7936" max="7936" width="5.75" style="7" bestFit="1" customWidth="1"/>
    <col min="7937" max="7937" width="4.25" style="7" bestFit="1" customWidth="1"/>
    <col min="7938" max="7938" width="14.375" style="7" customWidth="1"/>
    <col min="7939" max="7939" width="8.75" style="7" customWidth="1"/>
    <col min="7940" max="7951" width="9" style="7"/>
    <col min="7952" max="7952" width="8.875" style="7" bestFit="1" customWidth="1"/>
    <col min="7953" max="8191" width="9" style="7"/>
    <col min="8192" max="8192" width="5.75" style="7" bestFit="1" customWidth="1"/>
    <col min="8193" max="8193" width="4.25" style="7" bestFit="1" customWidth="1"/>
    <col min="8194" max="8194" width="14.375" style="7" customWidth="1"/>
    <col min="8195" max="8195" width="8.75" style="7" customWidth="1"/>
    <col min="8196" max="8207" width="9" style="7"/>
    <col min="8208" max="8208" width="8.875" style="7" bestFit="1" customWidth="1"/>
    <col min="8209" max="8447" width="9" style="7"/>
    <col min="8448" max="8448" width="5.75" style="7" bestFit="1" customWidth="1"/>
    <col min="8449" max="8449" width="4.25" style="7" bestFit="1" customWidth="1"/>
    <col min="8450" max="8450" width="14.375" style="7" customWidth="1"/>
    <col min="8451" max="8451" width="8.75" style="7" customWidth="1"/>
    <col min="8452" max="8463" width="9" style="7"/>
    <col min="8464" max="8464" width="8.875" style="7" bestFit="1" customWidth="1"/>
    <col min="8465" max="8703" width="9" style="7"/>
    <col min="8704" max="8704" width="5.75" style="7" bestFit="1" customWidth="1"/>
    <col min="8705" max="8705" width="4.25" style="7" bestFit="1" customWidth="1"/>
    <col min="8706" max="8706" width="14.375" style="7" customWidth="1"/>
    <col min="8707" max="8707" width="8.75" style="7" customWidth="1"/>
    <col min="8708" max="8719" width="9" style="7"/>
    <col min="8720" max="8720" width="8.875" style="7" bestFit="1" customWidth="1"/>
    <col min="8721" max="8959" width="9" style="7"/>
    <col min="8960" max="8960" width="5.75" style="7" bestFit="1" customWidth="1"/>
    <col min="8961" max="8961" width="4.25" style="7" bestFit="1" customWidth="1"/>
    <col min="8962" max="8962" width="14.375" style="7" customWidth="1"/>
    <col min="8963" max="8963" width="8.75" style="7" customWidth="1"/>
    <col min="8964" max="8975" width="9" style="7"/>
    <col min="8976" max="8976" width="8.875" style="7" bestFit="1" customWidth="1"/>
    <col min="8977" max="9215" width="9" style="7"/>
    <col min="9216" max="9216" width="5.75" style="7" bestFit="1" customWidth="1"/>
    <col min="9217" max="9217" width="4.25" style="7" bestFit="1" customWidth="1"/>
    <col min="9218" max="9218" width="14.375" style="7" customWidth="1"/>
    <col min="9219" max="9219" width="8.75" style="7" customWidth="1"/>
    <col min="9220" max="9231" width="9" style="7"/>
    <col min="9232" max="9232" width="8.875" style="7" bestFit="1" customWidth="1"/>
    <col min="9233" max="9471" width="9" style="7"/>
    <col min="9472" max="9472" width="5.75" style="7" bestFit="1" customWidth="1"/>
    <col min="9473" max="9473" width="4.25" style="7" bestFit="1" customWidth="1"/>
    <col min="9474" max="9474" width="14.375" style="7" customWidth="1"/>
    <col min="9475" max="9475" width="8.75" style="7" customWidth="1"/>
    <col min="9476" max="9487" width="9" style="7"/>
    <col min="9488" max="9488" width="8.875" style="7" bestFit="1" customWidth="1"/>
    <col min="9489" max="9727" width="9" style="7"/>
    <col min="9728" max="9728" width="5.75" style="7" bestFit="1" customWidth="1"/>
    <col min="9729" max="9729" width="4.25" style="7" bestFit="1" customWidth="1"/>
    <col min="9730" max="9730" width="14.375" style="7" customWidth="1"/>
    <col min="9731" max="9731" width="8.75" style="7" customWidth="1"/>
    <col min="9732" max="9743" width="9" style="7"/>
    <col min="9744" max="9744" width="8.875" style="7" bestFit="1" customWidth="1"/>
    <col min="9745" max="9983" width="9" style="7"/>
    <col min="9984" max="9984" width="5.75" style="7" bestFit="1" customWidth="1"/>
    <col min="9985" max="9985" width="4.25" style="7" bestFit="1" customWidth="1"/>
    <col min="9986" max="9986" width="14.375" style="7" customWidth="1"/>
    <col min="9987" max="9987" width="8.75" style="7" customWidth="1"/>
    <col min="9988" max="9999" width="9" style="7"/>
    <col min="10000" max="10000" width="8.875" style="7" bestFit="1" customWidth="1"/>
    <col min="10001" max="10239" width="9" style="7"/>
    <col min="10240" max="10240" width="5.75" style="7" bestFit="1" customWidth="1"/>
    <col min="10241" max="10241" width="4.25" style="7" bestFit="1" customWidth="1"/>
    <col min="10242" max="10242" width="14.375" style="7" customWidth="1"/>
    <col min="10243" max="10243" width="8.75" style="7" customWidth="1"/>
    <col min="10244" max="10255" width="9" style="7"/>
    <col min="10256" max="10256" width="8.875" style="7" bestFit="1" customWidth="1"/>
    <col min="10257" max="10495" width="9" style="7"/>
    <col min="10496" max="10496" width="5.75" style="7" bestFit="1" customWidth="1"/>
    <col min="10497" max="10497" width="4.25" style="7" bestFit="1" customWidth="1"/>
    <col min="10498" max="10498" width="14.375" style="7" customWidth="1"/>
    <col min="10499" max="10499" width="8.75" style="7" customWidth="1"/>
    <col min="10500" max="10511" width="9" style="7"/>
    <col min="10512" max="10512" width="8.875" style="7" bestFit="1" customWidth="1"/>
    <col min="10513" max="10751" width="9" style="7"/>
    <col min="10752" max="10752" width="5.75" style="7" bestFit="1" customWidth="1"/>
    <col min="10753" max="10753" width="4.25" style="7" bestFit="1" customWidth="1"/>
    <col min="10754" max="10754" width="14.375" style="7" customWidth="1"/>
    <col min="10755" max="10755" width="8.75" style="7" customWidth="1"/>
    <col min="10756" max="10767" width="9" style="7"/>
    <col min="10768" max="10768" width="8.875" style="7" bestFit="1" customWidth="1"/>
    <col min="10769" max="11007" width="9" style="7"/>
    <col min="11008" max="11008" width="5.75" style="7" bestFit="1" customWidth="1"/>
    <col min="11009" max="11009" width="4.25" style="7" bestFit="1" customWidth="1"/>
    <col min="11010" max="11010" width="14.375" style="7" customWidth="1"/>
    <col min="11011" max="11011" width="8.75" style="7" customWidth="1"/>
    <col min="11012" max="11023" width="9" style="7"/>
    <col min="11024" max="11024" width="8.875" style="7" bestFit="1" customWidth="1"/>
    <col min="11025" max="11263" width="9" style="7"/>
    <col min="11264" max="11264" width="5.75" style="7" bestFit="1" customWidth="1"/>
    <col min="11265" max="11265" width="4.25" style="7" bestFit="1" customWidth="1"/>
    <col min="11266" max="11266" width="14.375" style="7" customWidth="1"/>
    <col min="11267" max="11267" width="8.75" style="7" customWidth="1"/>
    <col min="11268" max="11279" width="9" style="7"/>
    <col min="11280" max="11280" width="8.875" style="7" bestFit="1" customWidth="1"/>
    <col min="11281" max="11519" width="9" style="7"/>
    <col min="11520" max="11520" width="5.75" style="7" bestFit="1" customWidth="1"/>
    <col min="11521" max="11521" width="4.25" style="7" bestFit="1" customWidth="1"/>
    <col min="11522" max="11522" width="14.375" style="7" customWidth="1"/>
    <col min="11523" max="11523" width="8.75" style="7" customWidth="1"/>
    <col min="11524" max="11535" width="9" style="7"/>
    <col min="11536" max="11536" width="8.875" style="7" bestFit="1" customWidth="1"/>
    <col min="11537" max="11775" width="9" style="7"/>
    <col min="11776" max="11776" width="5.75" style="7" bestFit="1" customWidth="1"/>
    <col min="11777" max="11777" width="4.25" style="7" bestFit="1" customWidth="1"/>
    <col min="11778" max="11778" width="14.375" style="7" customWidth="1"/>
    <col min="11779" max="11779" width="8.75" style="7" customWidth="1"/>
    <col min="11780" max="11791" width="9" style="7"/>
    <col min="11792" max="11792" width="8.875" style="7" bestFit="1" customWidth="1"/>
    <col min="11793" max="12031" width="9" style="7"/>
    <col min="12032" max="12032" width="5.75" style="7" bestFit="1" customWidth="1"/>
    <col min="12033" max="12033" width="4.25" style="7" bestFit="1" customWidth="1"/>
    <col min="12034" max="12034" width="14.375" style="7" customWidth="1"/>
    <col min="12035" max="12035" width="8.75" style="7" customWidth="1"/>
    <col min="12036" max="12047" width="9" style="7"/>
    <col min="12048" max="12048" width="8.875" style="7" bestFit="1" customWidth="1"/>
    <col min="12049" max="12287" width="9" style="7"/>
    <col min="12288" max="12288" width="5.75" style="7" bestFit="1" customWidth="1"/>
    <col min="12289" max="12289" width="4.25" style="7" bestFit="1" customWidth="1"/>
    <col min="12290" max="12290" width="14.375" style="7" customWidth="1"/>
    <col min="12291" max="12291" width="8.75" style="7" customWidth="1"/>
    <col min="12292" max="12303" width="9" style="7"/>
    <col min="12304" max="12304" width="8.875" style="7" bestFit="1" customWidth="1"/>
    <col min="12305" max="12543" width="9" style="7"/>
    <col min="12544" max="12544" width="5.75" style="7" bestFit="1" customWidth="1"/>
    <col min="12545" max="12545" width="4.25" style="7" bestFit="1" customWidth="1"/>
    <col min="12546" max="12546" width="14.375" style="7" customWidth="1"/>
    <col min="12547" max="12547" width="8.75" style="7" customWidth="1"/>
    <col min="12548" max="12559" width="9" style="7"/>
    <col min="12560" max="12560" width="8.875" style="7" bestFit="1" customWidth="1"/>
    <col min="12561" max="12799" width="9" style="7"/>
    <col min="12800" max="12800" width="5.75" style="7" bestFit="1" customWidth="1"/>
    <col min="12801" max="12801" width="4.25" style="7" bestFit="1" customWidth="1"/>
    <col min="12802" max="12802" width="14.375" style="7" customWidth="1"/>
    <col min="12803" max="12803" width="8.75" style="7" customWidth="1"/>
    <col min="12804" max="12815" width="9" style="7"/>
    <col min="12816" max="12816" width="8.875" style="7" bestFit="1" customWidth="1"/>
    <col min="12817" max="13055" width="9" style="7"/>
    <col min="13056" max="13056" width="5.75" style="7" bestFit="1" customWidth="1"/>
    <col min="13057" max="13057" width="4.25" style="7" bestFit="1" customWidth="1"/>
    <col min="13058" max="13058" width="14.375" style="7" customWidth="1"/>
    <col min="13059" max="13059" width="8.75" style="7" customWidth="1"/>
    <col min="13060" max="13071" width="9" style="7"/>
    <col min="13072" max="13072" width="8.875" style="7" bestFit="1" customWidth="1"/>
    <col min="13073" max="13311" width="9" style="7"/>
    <col min="13312" max="13312" width="5.75" style="7" bestFit="1" customWidth="1"/>
    <col min="13313" max="13313" width="4.25" style="7" bestFit="1" customWidth="1"/>
    <col min="13314" max="13314" width="14.375" style="7" customWidth="1"/>
    <col min="13315" max="13315" width="8.75" style="7" customWidth="1"/>
    <col min="13316" max="13327" width="9" style="7"/>
    <col min="13328" max="13328" width="8.875" style="7" bestFit="1" customWidth="1"/>
    <col min="13329" max="13567" width="9" style="7"/>
    <col min="13568" max="13568" width="5.75" style="7" bestFit="1" customWidth="1"/>
    <col min="13569" max="13569" width="4.25" style="7" bestFit="1" customWidth="1"/>
    <col min="13570" max="13570" width="14.375" style="7" customWidth="1"/>
    <col min="13571" max="13571" width="8.75" style="7" customWidth="1"/>
    <col min="13572" max="13583" width="9" style="7"/>
    <col min="13584" max="13584" width="8.875" style="7" bestFit="1" customWidth="1"/>
    <col min="13585" max="13823" width="9" style="7"/>
    <col min="13824" max="13824" width="5.75" style="7" bestFit="1" customWidth="1"/>
    <col min="13825" max="13825" width="4.25" style="7" bestFit="1" customWidth="1"/>
    <col min="13826" max="13826" width="14.375" style="7" customWidth="1"/>
    <col min="13827" max="13827" width="8.75" style="7" customWidth="1"/>
    <col min="13828" max="13839" width="9" style="7"/>
    <col min="13840" max="13840" width="8.875" style="7" bestFit="1" customWidth="1"/>
    <col min="13841" max="14079" width="9" style="7"/>
    <col min="14080" max="14080" width="5.75" style="7" bestFit="1" customWidth="1"/>
    <col min="14081" max="14081" width="4.25" style="7" bestFit="1" customWidth="1"/>
    <col min="14082" max="14082" width="14.375" style="7" customWidth="1"/>
    <col min="14083" max="14083" width="8.75" style="7" customWidth="1"/>
    <col min="14084" max="14095" width="9" style="7"/>
    <col min="14096" max="14096" width="8.875" style="7" bestFit="1" customWidth="1"/>
    <col min="14097" max="14335" width="9" style="7"/>
    <col min="14336" max="14336" width="5.75" style="7" bestFit="1" customWidth="1"/>
    <col min="14337" max="14337" width="4.25" style="7" bestFit="1" customWidth="1"/>
    <col min="14338" max="14338" width="14.375" style="7" customWidth="1"/>
    <col min="14339" max="14339" width="8.75" style="7" customWidth="1"/>
    <col min="14340" max="14351" width="9" style="7"/>
    <col min="14352" max="14352" width="8.875" style="7" bestFit="1" customWidth="1"/>
    <col min="14353" max="14591" width="9" style="7"/>
    <col min="14592" max="14592" width="5.75" style="7" bestFit="1" customWidth="1"/>
    <col min="14593" max="14593" width="4.25" style="7" bestFit="1" customWidth="1"/>
    <col min="14594" max="14594" width="14.375" style="7" customWidth="1"/>
    <col min="14595" max="14595" width="8.75" style="7" customWidth="1"/>
    <col min="14596" max="14607" width="9" style="7"/>
    <col min="14608" max="14608" width="8.875" style="7" bestFit="1" customWidth="1"/>
    <col min="14609" max="14847" width="9" style="7"/>
    <col min="14848" max="14848" width="5.75" style="7" bestFit="1" customWidth="1"/>
    <col min="14849" max="14849" width="4.25" style="7" bestFit="1" customWidth="1"/>
    <col min="14850" max="14850" width="14.375" style="7" customWidth="1"/>
    <col min="14851" max="14851" width="8.75" style="7" customWidth="1"/>
    <col min="14852" max="14863" width="9" style="7"/>
    <col min="14864" max="14864" width="8.875" style="7" bestFit="1" customWidth="1"/>
    <col min="14865" max="15103" width="9" style="7"/>
    <col min="15104" max="15104" width="5.75" style="7" bestFit="1" customWidth="1"/>
    <col min="15105" max="15105" width="4.25" style="7" bestFit="1" customWidth="1"/>
    <col min="15106" max="15106" width="14.375" style="7" customWidth="1"/>
    <col min="15107" max="15107" width="8.75" style="7" customWidth="1"/>
    <col min="15108" max="15119" width="9" style="7"/>
    <col min="15120" max="15120" width="8.875" style="7" bestFit="1" customWidth="1"/>
    <col min="15121" max="15359" width="9" style="7"/>
    <col min="15360" max="15360" width="5.75" style="7" bestFit="1" customWidth="1"/>
    <col min="15361" max="15361" width="4.25" style="7" bestFit="1" customWidth="1"/>
    <col min="15362" max="15362" width="14.375" style="7" customWidth="1"/>
    <col min="15363" max="15363" width="8.75" style="7" customWidth="1"/>
    <col min="15364" max="15375" width="9" style="7"/>
    <col min="15376" max="15376" width="8.875" style="7" bestFit="1" customWidth="1"/>
    <col min="15377" max="15615" width="9" style="7"/>
    <col min="15616" max="15616" width="5.75" style="7" bestFit="1" customWidth="1"/>
    <col min="15617" max="15617" width="4.25" style="7" bestFit="1" customWidth="1"/>
    <col min="15618" max="15618" width="14.375" style="7" customWidth="1"/>
    <col min="15619" max="15619" width="8.75" style="7" customWidth="1"/>
    <col min="15620" max="15631" width="9" style="7"/>
    <col min="15632" max="15632" width="8.875" style="7" bestFit="1" customWidth="1"/>
    <col min="15633" max="15871" width="9" style="7"/>
    <col min="15872" max="15872" width="5.75" style="7" bestFit="1" customWidth="1"/>
    <col min="15873" max="15873" width="4.25" style="7" bestFit="1" customWidth="1"/>
    <col min="15874" max="15874" width="14.375" style="7" customWidth="1"/>
    <col min="15875" max="15875" width="8.75" style="7" customWidth="1"/>
    <col min="15876" max="15887" width="9" style="7"/>
    <col min="15888" max="15888" width="8.875" style="7" bestFit="1" customWidth="1"/>
    <col min="15889" max="16127" width="9" style="7"/>
    <col min="16128" max="16128" width="5.75" style="7" bestFit="1" customWidth="1"/>
    <col min="16129" max="16129" width="4.25" style="7" bestFit="1" customWidth="1"/>
    <col min="16130" max="16130" width="14.375" style="7" customWidth="1"/>
    <col min="16131" max="16131" width="8.75" style="7" customWidth="1"/>
    <col min="16132" max="16143" width="9" style="7"/>
    <col min="16144" max="16144" width="8.875" style="7" bestFit="1" customWidth="1"/>
    <col min="16145" max="16384" width="9" style="7"/>
  </cols>
  <sheetData>
    <row r="1" spans="1:16" x14ac:dyDescent="0.25">
      <c r="A1" s="280" t="s">
        <v>52</v>
      </c>
      <c r="B1" s="280"/>
      <c r="C1" s="281" t="s">
        <v>53</v>
      </c>
      <c r="D1" s="281"/>
      <c r="E1" s="281"/>
      <c r="F1" s="281"/>
      <c r="G1" s="281"/>
      <c r="H1" s="281"/>
      <c r="I1" s="281"/>
    </row>
    <row r="2" spans="1:16" s="10" customFormat="1" x14ac:dyDescent="0.25">
      <c r="A2" s="278" t="s">
        <v>0</v>
      </c>
      <c r="B2" s="278"/>
      <c r="C2" s="9"/>
      <c r="D2" s="10" t="s">
        <v>54</v>
      </c>
      <c r="E2" s="10" t="s">
        <v>4</v>
      </c>
      <c r="F2" s="10" t="s">
        <v>55</v>
      </c>
      <c r="G2" s="10" t="s">
        <v>56</v>
      </c>
      <c r="H2" s="10" t="s">
        <v>57</v>
      </c>
      <c r="I2" s="10" t="s">
        <v>58</v>
      </c>
      <c r="J2" s="10" t="s">
        <v>59</v>
      </c>
      <c r="K2" s="10" t="s">
        <v>60</v>
      </c>
      <c r="L2" s="10" t="s">
        <v>61</v>
      </c>
      <c r="M2" s="10" t="s">
        <v>62</v>
      </c>
      <c r="N2" s="10" t="s">
        <v>63</v>
      </c>
      <c r="O2" s="10" t="s">
        <v>64</v>
      </c>
      <c r="P2" s="10" t="s">
        <v>65</v>
      </c>
    </row>
    <row r="3" spans="1:16" s="10" customFormat="1" x14ac:dyDescent="0.25">
      <c r="A3" s="227">
        <v>2014</v>
      </c>
      <c r="B3" s="12">
        <v>78</v>
      </c>
      <c r="C3" s="13" t="s">
        <v>66</v>
      </c>
      <c r="D3" s="240">
        <f>SUM(E3:P3)</f>
        <v>7579158</v>
      </c>
      <c r="E3" s="239">
        <v>1187414</v>
      </c>
      <c r="F3" s="24">
        <v>1407762</v>
      </c>
      <c r="G3" s="24">
        <v>1684437</v>
      </c>
      <c r="H3" s="24">
        <v>1665591</v>
      </c>
      <c r="I3" s="24">
        <v>1633954</v>
      </c>
      <c r="J3" s="24"/>
      <c r="K3" s="24"/>
      <c r="L3" s="24"/>
      <c r="M3" s="24"/>
      <c r="N3" s="24"/>
      <c r="O3" s="24"/>
      <c r="P3" s="24"/>
    </row>
    <row r="4" spans="1:16" s="10" customFormat="1" x14ac:dyDescent="0.2">
      <c r="A4" s="11">
        <v>2013</v>
      </c>
      <c r="B4" s="12">
        <v>78</v>
      </c>
      <c r="C4" s="13" t="s">
        <v>66</v>
      </c>
      <c r="D4" s="228">
        <f>SUM(E4:P4)</f>
        <v>16531735.229000002</v>
      </c>
      <c r="E4" s="217">
        <v>1064551.8419999999</v>
      </c>
      <c r="F4" s="217">
        <v>1411661.3729999999</v>
      </c>
      <c r="G4" s="217">
        <v>1451957.7050000001</v>
      </c>
      <c r="H4" s="217">
        <v>1369206.1440000001</v>
      </c>
      <c r="I4" s="217">
        <v>1429125.7890000001</v>
      </c>
      <c r="J4" s="217">
        <v>1410580.7409999999</v>
      </c>
      <c r="K4" s="217">
        <v>1565286.05</v>
      </c>
      <c r="L4" s="217">
        <v>930548.12800000003</v>
      </c>
      <c r="M4" s="217">
        <v>1526557.379</v>
      </c>
      <c r="N4" s="217">
        <v>1337724.3770000001</v>
      </c>
      <c r="O4" s="217">
        <v>1643372.064</v>
      </c>
      <c r="P4" s="217">
        <v>1391163.6370000001</v>
      </c>
    </row>
    <row r="5" spans="1:16" s="10" customFormat="1" x14ac:dyDescent="0.2">
      <c r="A5" s="11">
        <v>2012</v>
      </c>
      <c r="B5" s="12">
        <v>78</v>
      </c>
      <c r="C5" s="13" t="s">
        <v>66</v>
      </c>
      <c r="D5" s="14">
        <f>SUM(E5:P5)</f>
        <v>14664192.085999999</v>
      </c>
      <c r="E5" s="218">
        <v>1181033.0379999999</v>
      </c>
      <c r="F5" s="218">
        <v>1289090.9210000001</v>
      </c>
      <c r="G5" s="218">
        <v>1455542.206</v>
      </c>
      <c r="H5" s="218">
        <v>1315112.544</v>
      </c>
      <c r="I5" s="218">
        <v>1212450.716</v>
      </c>
      <c r="J5" s="218">
        <v>1261446.71</v>
      </c>
      <c r="K5" s="218">
        <v>1127735.4909999999</v>
      </c>
      <c r="L5" s="218">
        <v>770527.70600000001</v>
      </c>
      <c r="M5" s="218">
        <v>1110375.635</v>
      </c>
      <c r="N5" s="218">
        <v>1271587.327</v>
      </c>
      <c r="O5" s="218">
        <v>1316159.639</v>
      </c>
      <c r="P5" s="218">
        <v>1353130.1529999999</v>
      </c>
    </row>
    <row r="6" spans="1:16" s="10" customFormat="1" x14ac:dyDescent="0.25">
      <c r="A6" s="16">
        <v>2011</v>
      </c>
      <c r="B6" s="12">
        <v>78</v>
      </c>
      <c r="C6" s="13" t="s">
        <v>66</v>
      </c>
      <c r="D6" s="14">
        <f>E6+F6+G6+H6+I6+J6+K6+L6+M6+N6+O6+P6</f>
        <v>15446886</v>
      </c>
      <c r="E6" s="17">
        <v>1084811</v>
      </c>
      <c r="F6" s="17">
        <v>1231891</v>
      </c>
      <c r="G6" s="17">
        <v>1521793</v>
      </c>
      <c r="H6" s="17">
        <v>1407303</v>
      </c>
      <c r="I6" s="17">
        <v>1257840</v>
      </c>
      <c r="J6" s="17">
        <v>1346699</v>
      </c>
      <c r="K6" s="17">
        <v>1497385</v>
      </c>
      <c r="L6" s="17">
        <v>996946</v>
      </c>
      <c r="M6" s="17">
        <v>1225343</v>
      </c>
      <c r="N6" s="17">
        <v>1305625</v>
      </c>
      <c r="O6" s="15">
        <v>1197451</v>
      </c>
      <c r="P6" s="17">
        <v>1373799</v>
      </c>
    </row>
    <row r="7" spans="1:16" x14ac:dyDescent="0.25">
      <c r="A7" s="18">
        <v>2010</v>
      </c>
      <c r="B7" s="19" t="s">
        <v>67</v>
      </c>
      <c r="C7" s="13" t="s">
        <v>66</v>
      </c>
      <c r="D7" s="20">
        <v>13525263</v>
      </c>
      <c r="E7" s="21">
        <v>1049441.423</v>
      </c>
      <c r="F7" s="21">
        <v>1183359.5220000001</v>
      </c>
      <c r="G7" s="21">
        <v>1358888.0789999999</v>
      </c>
      <c r="H7" s="21">
        <v>1092094.0190000001</v>
      </c>
      <c r="I7" s="21">
        <v>1091521.0290000001</v>
      </c>
      <c r="J7" s="21">
        <v>1082915.169</v>
      </c>
      <c r="K7" s="21">
        <v>1169248</v>
      </c>
      <c r="L7" s="21">
        <v>711550.08200000005</v>
      </c>
      <c r="M7" s="21">
        <v>1107716</v>
      </c>
      <c r="N7" s="21">
        <v>1352882</v>
      </c>
      <c r="O7" s="21">
        <v>934824</v>
      </c>
      <c r="P7" s="22">
        <v>1390866</v>
      </c>
    </row>
    <row r="8" spans="1:16" x14ac:dyDescent="0.25">
      <c r="A8" s="18">
        <v>2009</v>
      </c>
      <c r="B8" s="19" t="s">
        <v>67</v>
      </c>
      <c r="C8" s="13" t="s">
        <v>66</v>
      </c>
      <c r="D8" s="20">
        <v>11891197.570999999</v>
      </c>
      <c r="E8" s="21">
        <v>624740.03399999999</v>
      </c>
      <c r="F8" s="21">
        <v>754167.348</v>
      </c>
      <c r="G8" s="21">
        <v>933005.31599999999</v>
      </c>
      <c r="H8" s="21">
        <v>819259.94499999995</v>
      </c>
      <c r="I8" s="21">
        <v>937436.946</v>
      </c>
      <c r="J8" s="21">
        <v>1123307.4739999999</v>
      </c>
      <c r="K8" s="21">
        <v>1217841.2169999999</v>
      </c>
      <c r="L8" s="21">
        <v>679976.93</v>
      </c>
      <c r="M8" s="21">
        <v>1143944.1780000001</v>
      </c>
      <c r="N8" s="21">
        <v>1313385.3670000001</v>
      </c>
      <c r="O8" s="21">
        <v>1096289.5819999999</v>
      </c>
      <c r="P8" s="24">
        <v>1247843.2339999999</v>
      </c>
    </row>
    <row r="9" spans="1:16" x14ac:dyDescent="0.25">
      <c r="A9" s="18">
        <v>2008</v>
      </c>
      <c r="B9" s="19" t="s">
        <v>67</v>
      </c>
      <c r="C9" s="13" t="s">
        <v>66</v>
      </c>
      <c r="D9" s="97">
        <v>17991068.856000002</v>
      </c>
      <c r="E9" s="21">
        <v>1622679.8859999999</v>
      </c>
      <c r="F9" s="21">
        <v>1726153.719</v>
      </c>
      <c r="G9" s="21">
        <v>1847043.882</v>
      </c>
      <c r="H9" s="21">
        <v>1866771.916</v>
      </c>
      <c r="I9" s="21">
        <v>1889940.493</v>
      </c>
      <c r="J9" s="21">
        <v>1806021.709</v>
      </c>
      <c r="K9" s="21">
        <v>1869420.561</v>
      </c>
      <c r="L9" s="21">
        <v>1034066.855</v>
      </c>
      <c r="M9" s="21">
        <v>1593599.8840000001</v>
      </c>
      <c r="N9" s="21">
        <v>1080598.7379999999</v>
      </c>
      <c r="O9" s="21">
        <v>917377.53200000001</v>
      </c>
      <c r="P9" s="24">
        <v>737393.68100000196</v>
      </c>
    </row>
    <row r="10" spans="1:16" x14ac:dyDescent="0.25">
      <c r="A10" s="18">
        <v>2007</v>
      </c>
      <c r="B10" s="19" t="s">
        <v>67</v>
      </c>
      <c r="C10" s="13" t="s">
        <v>66</v>
      </c>
      <c r="D10" s="97">
        <v>15701095.139999999</v>
      </c>
      <c r="E10" s="26">
        <v>846608.41399999999</v>
      </c>
      <c r="F10" s="26">
        <v>1168805.6580000001</v>
      </c>
      <c r="G10" s="26">
        <v>1379581.4210000001</v>
      </c>
      <c r="H10" s="26">
        <v>1270002.287</v>
      </c>
      <c r="I10" s="26">
        <v>1501164.63</v>
      </c>
      <c r="J10" s="26">
        <v>1385855.091</v>
      </c>
      <c r="K10" s="26">
        <v>1332983.7150000001</v>
      </c>
      <c r="L10" s="26">
        <v>955320.00699999998</v>
      </c>
      <c r="M10" s="26">
        <v>1280423.5889999999</v>
      </c>
      <c r="N10" s="26">
        <v>1410667.523</v>
      </c>
      <c r="O10" s="26">
        <v>1676893.155</v>
      </c>
      <c r="P10" s="24">
        <v>1492789.65</v>
      </c>
    </row>
    <row r="11" spans="1:16" x14ac:dyDescent="0.25">
      <c r="A11" s="18">
        <v>2006</v>
      </c>
      <c r="B11" s="19" t="s">
        <v>67</v>
      </c>
      <c r="C11" s="13" t="s">
        <v>66</v>
      </c>
      <c r="D11" s="25">
        <v>11730284.759</v>
      </c>
      <c r="E11" s="26">
        <v>590571.71600000001</v>
      </c>
      <c r="F11" s="26">
        <v>817197.32200000004</v>
      </c>
      <c r="G11" s="26">
        <v>1040670.253</v>
      </c>
      <c r="H11" s="26">
        <v>969525.75399999996</v>
      </c>
      <c r="I11" s="26">
        <v>1076532.3559999999</v>
      </c>
      <c r="J11" s="26">
        <v>1163809.574</v>
      </c>
      <c r="K11" s="26">
        <v>1016821.045</v>
      </c>
      <c r="L11" s="26">
        <v>684796.24300000002</v>
      </c>
      <c r="M11" s="26">
        <v>1069467.0989999999</v>
      </c>
      <c r="N11" s="26">
        <v>942231.52099999995</v>
      </c>
      <c r="O11" s="26">
        <v>1153626.4939999999</v>
      </c>
      <c r="P11" s="24">
        <v>1205035.382</v>
      </c>
    </row>
    <row r="12" spans="1:16" x14ac:dyDescent="0.25">
      <c r="A12" s="18">
        <v>2005</v>
      </c>
      <c r="B12" s="27" t="s">
        <v>67</v>
      </c>
      <c r="C12" s="28" t="s">
        <v>66</v>
      </c>
      <c r="D12" s="25">
        <v>9428915.9570000004</v>
      </c>
      <c r="E12" s="26">
        <v>606696.56900000002</v>
      </c>
      <c r="F12" s="26">
        <v>816040.73899999994</v>
      </c>
      <c r="G12" s="26">
        <v>966755.24100000004</v>
      </c>
      <c r="H12" s="26">
        <v>851589.91500000004</v>
      </c>
      <c r="I12" s="26">
        <v>858020.75699999998</v>
      </c>
      <c r="J12" s="26">
        <v>825511.77</v>
      </c>
      <c r="K12" s="26">
        <v>791923.81400000001</v>
      </c>
      <c r="L12" s="26">
        <v>467437.56400000001</v>
      </c>
      <c r="M12" s="26">
        <v>828855.897</v>
      </c>
      <c r="N12" s="26">
        <v>833460.42700000003</v>
      </c>
      <c r="O12" s="26">
        <v>686880.09600000002</v>
      </c>
      <c r="P12" s="24">
        <v>895743.16799999995</v>
      </c>
    </row>
    <row r="13" spans="1:16" x14ac:dyDescent="0.25">
      <c r="A13" s="18">
        <v>2004</v>
      </c>
      <c r="B13" s="27" t="s">
        <v>67</v>
      </c>
      <c r="C13" s="28" t="s">
        <v>66</v>
      </c>
      <c r="D13" s="29">
        <v>8147938.7450000001</v>
      </c>
      <c r="E13" s="26">
        <v>546880.94799999997</v>
      </c>
      <c r="F13" s="26">
        <v>401305.27399999998</v>
      </c>
      <c r="G13" s="26">
        <v>622205.88500000001</v>
      </c>
      <c r="H13" s="26">
        <v>670827.39199999999</v>
      </c>
      <c r="I13" s="26">
        <v>678922.37300000002</v>
      </c>
      <c r="J13" s="26">
        <v>718742.81400000001</v>
      </c>
      <c r="K13" s="26">
        <v>849041.14599999995</v>
      </c>
      <c r="L13" s="26">
        <v>504157.99</v>
      </c>
      <c r="M13" s="26">
        <v>768838.16599999997</v>
      </c>
      <c r="N13" s="26">
        <v>737631.42200000002</v>
      </c>
      <c r="O13" s="26">
        <v>710527.93799999997</v>
      </c>
      <c r="P13" s="24">
        <v>938857.397</v>
      </c>
    </row>
    <row r="14" spans="1:16" x14ac:dyDescent="0.25">
      <c r="A14" s="18">
        <v>2003</v>
      </c>
      <c r="B14" s="27" t="s">
        <v>67</v>
      </c>
      <c r="C14" s="28" t="s">
        <v>66</v>
      </c>
      <c r="D14" s="29">
        <v>4946268.8289999999</v>
      </c>
      <c r="E14" s="26">
        <v>297969.31800000003</v>
      </c>
      <c r="F14" s="26">
        <v>298061.11499999999</v>
      </c>
      <c r="G14" s="26">
        <v>384462.68099999998</v>
      </c>
      <c r="H14" s="26">
        <v>425706.97600000002</v>
      </c>
      <c r="I14" s="26">
        <v>411115.973</v>
      </c>
      <c r="J14" s="26">
        <v>470285.35</v>
      </c>
      <c r="K14" s="26">
        <v>455199.27100000001</v>
      </c>
      <c r="L14" s="26">
        <v>320059.55300000001</v>
      </c>
      <c r="M14" s="26">
        <v>442721.71799999999</v>
      </c>
      <c r="N14" s="26">
        <v>492137.95600000001</v>
      </c>
      <c r="O14" s="26">
        <v>446135.58100000001</v>
      </c>
      <c r="P14" s="24">
        <v>502413.337</v>
      </c>
    </row>
    <row r="15" spans="1:16" x14ac:dyDescent="0.25">
      <c r="A15" s="18">
        <v>2002</v>
      </c>
      <c r="B15" s="27" t="s">
        <v>67</v>
      </c>
      <c r="C15" s="28" t="s">
        <v>66</v>
      </c>
      <c r="D15" s="29">
        <v>3179785.0420000004</v>
      </c>
      <c r="E15" s="26">
        <v>181576.17800000001</v>
      </c>
      <c r="F15" s="26">
        <v>196263.24600000001</v>
      </c>
      <c r="G15" s="26">
        <v>257734.46</v>
      </c>
      <c r="H15" s="26">
        <v>238271.02</v>
      </c>
      <c r="I15" s="26">
        <v>295398.065</v>
      </c>
      <c r="J15" s="26">
        <v>247144.299</v>
      </c>
      <c r="K15" s="26">
        <v>270980.571</v>
      </c>
      <c r="L15" s="26">
        <v>176622.11300000001</v>
      </c>
      <c r="M15" s="26">
        <v>288475.01799999998</v>
      </c>
      <c r="N15" s="26">
        <v>345111.16600000003</v>
      </c>
      <c r="O15" s="26">
        <v>344892.95600000001</v>
      </c>
      <c r="P15" s="24">
        <v>337315.95</v>
      </c>
    </row>
    <row r="16" spans="1:16" x14ac:dyDescent="0.25">
      <c r="A16" s="282" t="s">
        <v>1</v>
      </c>
      <c r="B16" s="282"/>
      <c r="C16" s="23"/>
      <c r="D16" s="126"/>
    </row>
    <row r="17" spans="1:17" x14ac:dyDescent="0.25">
      <c r="A17" s="229">
        <v>2014</v>
      </c>
      <c r="B17" s="31">
        <v>78</v>
      </c>
      <c r="C17" s="32" t="s">
        <v>66</v>
      </c>
      <c r="D17" s="240">
        <f>SUM(E17:P17)</f>
        <v>5614430</v>
      </c>
      <c r="E17" s="238">
        <v>750564</v>
      </c>
      <c r="F17" s="24">
        <v>1021470</v>
      </c>
      <c r="G17" s="24">
        <v>1170002</v>
      </c>
      <c r="H17" s="24">
        <v>1319364</v>
      </c>
      <c r="I17" s="24">
        <v>1353030</v>
      </c>
      <c r="J17" s="24"/>
      <c r="K17" s="24"/>
      <c r="L17" s="24"/>
      <c r="M17" s="24"/>
      <c r="N17" s="24"/>
      <c r="O17" s="24"/>
      <c r="P17" s="17"/>
    </row>
    <row r="18" spans="1:17" x14ac:dyDescent="0.2">
      <c r="A18" s="30">
        <v>2013</v>
      </c>
      <c r="B18" s="31">
        <v>78</v>
      </c>
      <c r="C18" s="32" t="s">
        <v>66</v>
      </c>
      <c r="D18" s="228">
        <f>SUM(E18:P18)</f>
        <v>16493632.834000001</v>
      </c>
      <c r="E18" s="241">
        <v>785888.43200000003</v>
      </c>
      <c r="F18" s="219">
        <v>1091465.52</v>
      </c>
      <c r="G18" s="219">
        <v>1446483.379</v>
      </c>
      <c r="H18" s="219">
        <v>1509382.4339999999</v>
      </c>
      <c r="I18" s="219">
        <v>1550524.4350000001</v>
      </c>
      <c r="J18" s="219">
        <v>1431109.287</v>
      </c>
      <c r="K18" s="219">
        <v>1710553.5179999999</v>
      </c>
      <c r="L18" s="219">
        <v>1093111.4580000001</v>
      </c>
      <c r="M18" s="219">
        <v>1303685.675</v>
      </c>
      <c r="N18" s="219">
        <v>1382714.1569999999</v>
      </c>
      <c r="O18" s="219">
        <v>1552203.3049999999</v>
      </c>
      <c r="P18" s="219">
        <v>1636511.2339999999</v>
      </c>
      <c r="Q18" s="126"/>
    </row>
    <row r="19" spans="1:17" x14ac:dyDescent="0.2">
      <c r="A19" s="30">
        <v>2012</v>
      </c>
      <c r="B19" s="31">
        <v>78</v>
      </c>
      <c r="C19" s="32" t="s">
        <v>66</v>
      </c>
      <c r="D19" s="14">
        <f>SUM(E19:P19)</f>
        <v>14184642.588999998</v>
      </c>
      <c r="E19" s="219">
        <v>750199.31099999999</v>
      </c>
      <c r="F19" s="219">
        <v>950959.32700000005</v>
      </c>
      <c r="G19" s="219">
        <v>1160249.179</v>
      </c>
      <c r="H19" s="219">
        <v>1154970.513</v>
      </c>
      <c r="I19" s="219">
        <v>1337501.398</v>
      </c>
      <c r="J19" s="219">
        <v>1298436.7209999999</v>
      </c>
      <c r="K19" s="219">
        <v>1205241.2819999999</v>
      </c>
      <c r="L19" s="219">
        <v>978164.08400000003</v>
      </c>
      <c r="M19" s="219">
        <v>1169742.8929999999</v>
      </c>
      <c r="N19" s="219">
        <v>1237499.757</v>
      </c>
      <c r="O19" s="219">
        <v>1444048.8149999999</v>
      </c>
      <c r="P19" s="219">
        <v>1497629.3089999999</v>
      </c>
    </row>
    <row r="20" spans="1:17" x14ac:dyDescent="0.25">
      <c r="A20" s="34">
        <v>2011</v>
      </c>
      <c r="B20" s="31">
        <v>78</v>
      </c>
      <c r="C20" s="32" t="s">
        <v>66</v>
      </c>
      <c r="D20" s="52">
        <f>E20+F20+G20+H20+I20+J20+K20+L20+M20+N20+O20+P20</f>
        <v>16780060</v>
      </c>
      <c r="E20" s="24">
        <v>998909</v>
      </c>
      <c r="F20" s="17">
        <v>1240720</v>
      </c>
      <c r="G20" s="24">
        <v>1634731</v>
      </c>
      <c r="H20" s="24">
        <v>1621247</v>
      </c>
      <c r="I20" s="24">
        <v>1538733</v>
      </c>
      <c r="J20" s="24">
        <v>1662874</v>
      </c>
      <c r="K20" s="24">
        <v>1276000</v>
      </c>
      <c r="L20" s="24">
        <v>1056462</v>
      </c>
      <c r="M20" s="24">
        <v>1387769</v>
      </c>
      <c r="N20" s="24">
        <v>1397102</v>
      </c>
      <c r="O20" s="24">
        <v>1336644</v>
      </c>
      <c r="P20" s="17">
        <v>1628869</v>
      </c>
    </row>
    <row r="21" spans="1:17" x14ac:dyDescent="0.25">
      <c r="A21" s="18">
        <v>2010</v>
      </c>
      <c r="B21" s="35" t="s">
        <v>67</v>
      </c>
      <c r="C21" s="32" t="s">
        <v>66</v>
      </c>
      <c r="D21" s="98">
        <v>13177134</v>
      </c>
      <c r="E21" s="36">
        <v>554597.43799999997</v>
      </c>
      <c r="F21" s="36">
        <v>749986.76800000004</v>
      </c>
      <c r="G21" s="36">
        <v>950425.34100000001</v>
      </c>
      <c r="H21" s="36">
        <v>956425.85699999996</v>
      </c>
      <c r="I21" s="36">
        <v>938252.14099999995</v>
      </c>
      <c r="J21" s="36">
        <v>1026331.377</v>
      </c>
      <c r="K21" s="36">
        <v>1130869.7409999999</v>
      </c>
      <c r="L21" s="36">
        <v>1019448.268</v>
      </c>
      <c r="M21" s="36">
        <v>1115328.932</v>
      </c>
      <c r="N21" s="36">
        <v>1429085</v>
      </c>
      <c r="O21" s="36">
        <v>1447081</v>
      </c>
      <c r="P21" s="36">
        <v>1859303</v>
      </c>
    </row>
    <row r="22" spans="1:17" x14ac:dyDescent="0.25">
      <c r="A22" s="18">
        <v>2009</v>
      </c>
      <c r="B22" s="35" t="s">
        <v>67</v>
      </c>
      <c r="C22" s="32" t="s">
        <v>66</v>
      </c>
      <c r="D22" s="37">
        <v>8744719.7060000002</v>
      </c>
      <c r="E22" s="36">
        <v>328491.88199999998</v>
      </c>
      <c r="F22" s="36">
        <v>387295.32299999997</v>
      </c>
      <c r="G22" s="36">
        <v>634484.00899999996</v>
      </c>
      <c r="H22" s="36">
        <v>690432.11899999995</v>
      </c>
      <c r="I22" s="36">
        <v>830255.42799999996</v>
      </c>
      <c r="J22" s="36">
        <v>797377.08200000005</v>
      </c>
      <c r="K22" s="36">
        <v>711570.88500000001</v>
      </c>
      <c r="L22" s="36">
        <v>727021.21200000006</v>
      </c>
      <c r="M22" s="36">
        <v>960177.15700000001</v>
      </c>
      <c r="N22" s="36">
        <v>733861.48199999996</v>
      </c>
      <c r="O22" s="36">
        <v>760183.26899999997</v>
      </c>
      <c r="P22" s="36">
        <v>1183569.858</v>
      </c>
    </row>
    <row r="23" spans="1:17" x14ac:dyDescent="0.25">
      <c r="A23" s="18">
        <v>2008</v>
      </c>
      <c r="B23" s="35" t="s">
        <v>67</v>
      </c>
      <c r="C23" s="32" t="s">
        <v>66</v>
      </c>
      <c r="D23" s="37">
        <v>12358393.807999998</v>
      </c>
      <c r="E23" s="36">
        <v>877203.554</v>
      </c>
      <c r="F23" s="36">
        <v>1042203.43</v>
      </c>
      <c r="G23" s="36">
        <v>1222414.699</v>
      </c>
      <c r="H23" s="36">
        <v>1209083.2919999999</v>
      </c>
      <c r="I23" s="36">
        <v>1151972.8119999999</v>
      </c>
      <c r="J23" s="36">
        <v>1291372.54</v>
      </c>
      <c r="K23" s="36">
        <v>1145036.9509999999</v>
      </c>
      <c r="L23" s="36">
        <v>1017339.749</v>
      </c>
      <c r="M23" s="36">
        <v>972724.29700000002</v>
      </c>
      <c r="N23" s="36">
        <v>838809.10900000005</v>
      </c>
      <c r="O23" s="36">
        <v>695838.03300000005</v>
      </c>
      <c r="P23" s="36">
        <v>894395</v>
      </c>
    </row>
    <row r="24" spans="1:17" x14ac:dyDescent="0.25">
      <c r="A24" s="18">
        <v>2007</v>
      </c>
      <c r="B24" s="38" t="s">
        <v>67</v>
      </c>
      <c r="C24" s="39" t="s">
        <v>66</v>
      </c>
      <c r="D24" s="40">
        <v>12035389.115000002</v>
      </c>
      <c r="E24" s="41">
        <v>615446.00899999996</v>
      </c>
      <c r="F24" s="41">
        <v>705179.674</v>
      </c>
      <c r="G24" s="41">
        <v>871366.02800000005</v>
      </c>
      <c r="H24" s="41">
        <v>871822.77599999995</v>
      </c>
      <c r="I24" s="41">
        <v>988245.27500000002</v>
      </c>
      <c r="J24" s="41">
        <v>998255.978</v>
      </c>
      <c r="K24" s="41">
        <v>975431.99399999995</v>
      </c>
      <c r="L24" s="41">
        <v>886324.58100000001</v>
      </c>
      <c r="M24" s="41">
        <v>1000642.432</v>
      </c>
      <c r="N24" s="41">
        <v>1239765.425</v>
      </c>
      <c r="O24" s="41">
        <v>1370977.88</v>
      </c>
      <c r="P24" s="41">
        <v>1511931</v>
      </c>
    </row>
    <row r="25" spans="1:17" x14ac:dyDescent="0.25">
      <c r="A25" s="18">
        <v>2006</v>
      </c>
      <c r="B25" s="42" t="s">
        <v>67</v>
      </c>
      <c r="C25" s="43" t="s">
        <v>66</v>
      </c>
      <c r="D25" s="44">
        <v>11145190.723999998</v>
      </c>
      <c r="E25" s="45">
        <v>666744.804</v>
      </c>
      <c r="F25" s="45">
        <v>782267.15500000003</v>
      </c>
      <c r="G25" s="45">
        <v>1007889.627</v>
      </c>
      <c r="H25" s="45">
        <v>1038341.942</v>
      </c>
      <c r="I25" s="45">
        <v>1184884.3600000001</v>
      </c>
      <c r="J25" s="45">
        <v>1113344.517</v>
      </c>
      <c r="K25" s="45">
        <v>928107.66599999997</v>
      </c>
      <c r="L25" s="45">
        <v>824652.19200000004</v>
      </c>
      <c r="M25" s="45">
        <v>819611.81499999994</v>
      </c>
      <c r="N25" s="45">
        <v>776393.62</v>
      </c>
      <c r="O25" s="45">
        <v>894051.34900000005</v>
      </c>
      <c r="P25" s="45">
        <v>1108901</v>
      </c>
    </row>
    <row r="26" spans="1:17" x14ac:dyDescent="0.25">
      <c r="A26" s="18">
        <v>2005</v>
      </c>
      <c r="B26" s="46" t="s">
        <v>67</v>
      </c>
      <c r="C26" s="47" t="s">
        <v>66</v>
      </c>
      <c r="D26" s="48">
        <v>10378775.177999999</v>
      </c>
      <c r="E26" s="49">
        <v>455084.93599999999</v>
      </c>
      <c r="F26" s="49">
        <v>592795.772</v>
      </c>
      <c r="G26" s="49">
        <v>806538.27</v>
      </c>
      <c r="H26" s="49">
        <v>775103.65399999998</v>
      </c>
      <c r="I26" s="49">
        <v>903985.14</v>
      </c>
      <c r="J26" s="49">
        <v>929635.05799999996</v>
      </c>
      <c r="K26" s="49">
        <v>769650.02099999995</v>
      </c>
      <c r="L26" s="49">
        <v>987278.85600000003</v>
      </c>
      <c r="M26" s="49">
        <v>940447.17</v>
      </c>
      <c r="N26" s="49">
        <v>1000486.534</v>
      </c>
      <c r="O26" s="49">
        <v>989115.23100000003</v>
      </c>
      <c r="P26" s="49">
        <v>1228654.5360000001</v>
      </c>
    </row>
    <row r="27" spans="1:17" x14ac:dyDescent="0.25">
      <c r="A27" s="18">
        <v>2004</v>
      </c>
      <c r="B27" s="50" t="s">
        <v>67</v>
      </c>
      <c r="C27" s="51" t="s">
        <v>66</v>
      </c>
      <c r="D27" s="52">
        <v>10108032.717</v>
      </c>
      <c r="E27" s="53">
        <v>488919.60399999999</v>
      </c>
      <c r="F27" s="53">
        <v>560556.06400000001</v>
      </c>
      <c r="G27" s="53">
        <v>965986.23600000003</v>
      </c>
      <c r="H27" s="53">
        <v>921570.76300000004</v>
      </c>
      <c r="I27" s="53">
        <v>1032656.943</v>
      </c>
      <c r="J27" s="53">
        <v>1062169.892</v>
      </c>
      <c r="K27" s="53">
        <v>892731.674</v>
      </c>
      <c r="L27" s="53">
        <v>717161.10900000005</v>
      </c>
      <c r="M27" s="53">
        <v>771257.18099999998</v>
      </c>
      <c r="N27" s="53">
        <v>766810.55599999998</v>
      </c>
      <c r="O27" s="53">
        <v>883447.73499999999</v>
      </c>
      <c r="P27" s="54">
        <v>1044764.96</v>
      </c>
    </row>
    <row r="28" spans="1:17" x14ac:dyDescent="0.25">
      <c r="A28" s="18">
        <v>2003</v>
      </c>
      <c r="B28" s="50" t="s">
        <v>67</v>
      </c>
      <c r="C28" s="55" t="s">
        <v>66</v>
      </c>
      <c r="D28" s="56">
        <v>5341977.2890000008</v>
      </c>
      <c r="E28" s="57">
        <v>177601.658</v>
      </c>
      <c r="F28" s="57">
        <v>195143.663</v>
      </c>
      <c r="G28" s="57">
        <v>267850.36599999998</v>
      </c>
      <c r="H28" s="57">
        <v>335301.21600000001</v>
      </c>
      <c r="I28" s="57">
        <v>371394.23800000001</v>
      </c>
      <c r="J28" s="57">
        <v>412986.45799999998</v>
      </c>
      <c r="K28" s="57">
        <v>407963.91600000003</v>
      </c>
      <c r="L28" s="57">
        <v>386658.96299999999</v>
      </c>
      <c r="M28" s="57">
        <v>502397.1</v>
      </c>
      <c r="N28" s="57">
        <v>678887.34600000002</v>
      </c>
      <c r="O28" s="57">
        <v>610232.36199999996</v>
      </c>
      <c r="P28" s="58">
        <v>995560.00300000003</v>
      </c>
    </row>
    <row r="29" spans="1:17" x14ac:dyDescent="0.25">
      <c r="A29" s="18">
        <v>2002</v>
      </c>
      <c r="B29" s="50" t="s">
        <v>67</v>
      </c>
      <c r="C29" s="59" t="s">
        <v>66</v>
      </c>
      <c r="D29" s="60">
        <v>2298876.5270000002</v>
      </c>
      <c r="E29" s="57">
        <v>80267.130999999994</v>
      </c>
      <c r="F29" s="57">
        <v>82063.695999999996</v>
      </c>
      <c r="G29" s="57">
        <v>123198.13800000001</v>
      </c>
      <c r="H29" s="57">
        <v>161831.02100000001</v>
      </c>
      <c r="I29" s="57">
        <v>212023.08799999999</v>
      </c>
      <c r="J29" s="57">
        <v>180026.519</v>
      </c>
      <c r="K29" s="57">
        <v>201383.777</v>
      </c>
      <c r="L29" s="57">
        <v>189415.258</v>
      </c>
      <c r="M29" s="57">
        <v>200719.37</v>
      </c>
      <c r="N29" s="57">
        <v>247195.997</v>
      </c>
      <c r="O29" s="57">
        <v>278096.00099999999</v>
      </c>
      <c r="P29" s="58">
        <v>342656.53100000002</v>
      </c>
      <c r="Q29" s="126"/>
    </row>
    <row r="30" spans="1:17" x14ac:dyDescent="0.25">
      <c r="A30" s="280" t="s">
        <v>52</v>
      </c>
      <c r="B30" s="280"/>
      <c r="C30" s="281" t="s">
        <v>68</v>
      </c>
      <c r="D30" s="281"/>
      <c r="E30" s="281"/>
      <c r="F30" s="281"/>
      <c r="G30" s="281"/>
      <c r="H30" s="281"/>
      <c r="I30" s="281"/>
    </row>
    <row r="31" spans="1:17" x14ac:dyDescent="0.25">
      <c r="A31" s="278" t="s">
        <v>0</v>
      </c>
      <c r="B31" s="278"/>
      <c r="C31" s="23"/>
      <c r="D31" s="23"/>
    </row>
    <row r="32" spans="1:17" x14ac:dyDescent="0.25">
      <c r="A32" s="227">
        <v>2014</v>
      </c>
      <c r="B32" s="12">
        <v>51</v>
      </c>
      <c r="C32" s="61" t="s">
        <v>5</v>
      </c>
      <c r="D32" s="240">
        <f>SUM(E32:P32)</f>
        <v>3212225</v>
      </c>
      <c r="E32" s="238">
        <v>494890</v>
      </c>
      <c r="F32" s="24">
        <v>600751</v>
      </c>
      <c r="G32" s="24">
        <v>717959</v>
      </c>
      <c r="H32" s="24">
        <v>725384</v>
      </c>
      <c r="I32" s="24">
        <v>673241</v>
      </c>
      <c r="J32" s="24"/>
      <c r="K32" s="24"/>
      <c r="L32" s="24"/>
      <c r="M32" s="24"/>
      <c r="N32" s="24"/>
      <c r="O32" s="24"/>
      <c r="P32" s="17"/>
    </row>
    <row r="33" spans="1:17" x14ac:dyDescent="0.2">
      <c r="A33" s="11">
        <v>2013</v>
      </c>
      <c r="B33" s="12">
        <v>51</v>
      </c>
      <c r="C33" s="61" t="s">
        <v>5</v>
      </c>
      <c r="D33" s="228">
        <f>SUM(E33:P33)</f>
        <v>6856629.7609999999</v>
      </c>
      <c r="E33" s="242">
        <v>400061.26899999997</v>
      </c>
      <c r="F33" s="220">
        <v>615689.098</v>
      </c>
      <c r="G33" s="220">
        <v>650895.65899999999</v>
      </c>
      <c r="H33" s="220">
        <v>598088.95799999998</v>
      </c>
      <c r="I33" s="220">
        <v>627365.98300000001</v>
      </c>
      <c r="J33" s="220">
        <v>592007.17099999997</v>
      </c>
      <c r="K33" s="220">
        <v>719421.24699999997</v>
      </c>
      <c r="L33" s="220">
        <v>379721.95199999999</v>
      </c>
      <c r="M33" s="220">
        <v>586266.99</v>
      </c>
      <c r="N33" s="220">
        <v>496828.4</v>
      </c>
      <c r="O33" s="220">
        <v>663524.04299999995</v>
      </c>
      <c r="P33" s="220">
        <v>526758.99100000004</v>
      </c>
    </row>
    <row r="34" spans="1:17" x14ac:dyDescent="0.2">
      <c r="A34" s="11">
        <v>2012</v>
      </c>
      <c r="B34" s="12">
        <v>51</v>
      </c>
      <c r="C34" s="61" t="s">
        <v>5</v>
      </c>
      <c r="D34" s="14">
        <f>SUM(E34:P34)</f>
        <v>6069001.5660000006</v>
      </c>
      <c r="E34" s="221">
        <v>494376.74400000001</v>
      </c>
      <c r="F34" s="221">
        <v>543299.54200000002</v>
      </c>
      <c r="G34" s="221">
        <v>592174.79399999999</v>
      </c>
      <c r="H34" s="221">
        <v>556334.16700000002</v>
      </c>
      <c r="I34" s="221">
        <v>521275.04100000003</v>
      </c>
      <c r="J34" s="221">
        <v>529470.82200000004</v>
      </c>
      <c r="K34" s="221">
        <v>462646.647</v>
      </c>
      <c r="L34" s="221">
        <v>246139.872</v>
      </c>
      <c r="M34" s="221">
        <v>444434.58399999997</v>
      </c>
      <c r="N34" s="221">
        <v>554840.61499999999</v>
      </c>
      <c r="O34" s="221">
        <v>531959.12800000003</v>
      </c>
      <c r="P34" s="221">
        <v>592049.61</v>
      </c>
    </row>
    <row r="35" spans="1:17" x14ac:dyDescent="0.25">
      <c r="A35" s="16">
        <v>2011</v>
      </c>
      <c r="B35" s="12">
        <v>51</v>
      </c>
      <c r="C35" s="61" t="s">
        <v>5</v>
      </c>
      <c r="D35" s="52">
        <f>SUM(E35:P35)</f>
        <v>6486240</v>
      </c>
      <c r="E35" s="24">
        <v>501254</v>
      </c>
      <c r="F35" s="24">
        <v>551695</v>
      </c>
      <c r="G35" s="24">
        <v>718867</v>
      </c>
      <c r="H35" s="24">
        <v>583243</v>
      </c>
      <c r="I35" s="24">
        <v>447158</v>
      </c>
      <c r="J35" s="24">
        <v>540510</v>
      </c>
      <c r="K35" s="24">
        <v>648511</v>
      </c>
      <c r="L35" s="24">
        <v>340417</v>
      </c>
      <c r="M35" s="24">
        <v>502028</v>
      </c>
      <c r="N35" s="24">
        <v>600043</v>
      </c>
      <c r="O35" s="24">
        <v>492050</v>
      </c>
      <c r="P35" s="17">
        <v>560464</v>
      </c>
    </row>
    <row r="36" spans="1:17" x14ac:dyDescent="0.25">
      <c r="A36" s="18">
        <v>2010</v>
      </c>
      <c r="B36" s="62">
        <v>51</v>
      </c>
      <c r="C36" s="61" t="s">
        <v>5</v>
      </c>
      <c r="D36" s="97">
        <v>6210487</v>
      </c>
      <c r="E36" s="21">
        <v>527123.80799999996</v>
      </c>
      <c r="F36" s="21">
        <v>604297.36899999995</v>
      </c>
      <c r="G36" s="21">
        <v>670284.44200000004</v>
      </c>
      <c r="H36" s="21">
        <v>509657.23300000001</v>
      </c>
      <c r="I36" s="21">
        <v>544388.02</v>
      </c>
      <c r="J36" s="21">
        <v>462083.97899999999</v>
      </c>
      <c r="K36" s="21">
        <v>562493.81700000004</v>
      </c>
      <c r="L36" s="21">
        <v>241431.174</v>
      </c>
      <c r="M36" s="21">
        <v>501197.87599999999</v>
      </c>
      <c r="N36" s="21">
        <v>613024</v>
      </c>
      <c r="O36" s="21">
        <v>368898.92099999997</v>
      </c>
      <c r="P36" s="17">
        <v>605607</v>
      </c>
    </row>
    <row r="37" spans="1:17" x14ac:dyDescent="0.25">
      <c r="A37" s="18">
        <v>2009</v>
      </c>
      <c r="B37" s="62">
        <v>51</v>
      </c>
      <c r="C37" s="61" t="s">
        <v>5</v>
      </c>
      <c r="D37" s="25">
        <v>6086130.9699999997</v>
      </c>
      <c r="E37" s="21">
        <v>229279.986</v>
      </c>
      <c r="F37" s="21">
        <v>373804.158</v>
      </c>
      <c r="G37" s="21">
        <v>475046.95199999999</v>
      </c>
      <c r="H37" s="21">
        <v>402847.94199999998</v>
      </c>
      <c r="I37" s="21">
        <v>465636.46500000003</v>
      </c>
      <c r="J37" s="21">
        <v>579315.63399999996</v>
      </c>
      <c r="K37" s="21">
        <v>737347.98800000001</v>
      </c>
      <c r="L37" s="21">
        <v>307631.00099999999</v>
      </c>
      <c r="M37" s="21">
        <v>678563.58200000005</v>
      </c>
      <c r="N37" s="21">
        <v>767391.54299999995</v>
      </c>
      <c r="O37" s="21">
        <v>512554.99800000002</v>
      </c>
      <c r="P37" s="22">
        <v>556710.72100000002</v>
      </c>
    </row>
    <row r="38" spans="1:17" x14ac:dyDescent="0.25">
      <c r="A38" s="18">
        <v>2008</v>
      </c>
      <c r="B38" s="62">
        <v>51</v>
      </c>
      <c r="C38" s="61" t="s">
        <v>5</v>
      </c>
      <c r="D38" s="20">
        <v>7474360.5209999997</v>
      </c>
      <c r="E38" s="21">
        <v>712661.43599999999</v>
      </c>
      <c r="F38" s="21">
        <v>741968.03200000001</v>
      </c>
      <c r="G38" s="21">
        <v>728019.95400000003</v>
      </c>
      <c r="H38" s="21">
        <v>780179.68299999996</v>
      </c>
      <c r="I38" s="21">
        <v>741465.15599999996</v>
      </c>
      <c r="J38" s="21">
        <v>767905.63199999998</v>
      </c>
      <c r="K38" s="21">
        <v>813706.745</v>
      </c>
      <c r="L38" s="21">
        <v>363819.16600000003</v>
      </c>
      <c r="M38" s="21">
        <v>693051.54</v>
      </c>
      <c r="N38" s="21">
        <v>464079.09299999999</v>
      </c>
      <c r="O38" s="21">
        <v>378565.44799999997</v>
      </c>
      <c r="P38" s="22">
        <v>288938.636</v>
      </c>
    </row>
    <row r="39" spans="1:17" x14ac:dyDescent="0.25">
      <c r="A39" s="18">
        <v>2007</v>
      </c>
      <c r="B39" s="62">
        <v>51</v>
      </c>
      <c r="C39" s="61" t="s">
        <v>5</v>
      </c>
      <c r="D39" s="25">
        <v>6839588.8629999999</v>
      </c>
      <c r="E39" s="26">
        <v>354902.86700000003</v>
      </c>
      <c r="F39" s="26">
        <v>540085.91500000004</v>
      </c>
      <c r="G39" s="26">
        <v>594071.42599999998</v>
      </c>
      <c r="H39" s="26">
        <v>562032.58799999999</v>
      </c>
      <c r="I39" s="26">
        <v>695935.76599999995</v>
      </c>
      <c r="J39" s="26">
        <v>616861.13600000006</v>
      </c>
      <c r="K39" s="26">
        <v>603276.50600000005</v>
      </c>
      <c r="L39" s="26">
        <v>335141.185</v>
      </c>
      <c r="M39" s="26">
        <v>549332.74699999997</v>
      </c>
      <c r="N39" s="26">
        <v>630368.96799999999</v>
      </c>
      <c r="O39" s="26">
        <v>734082.29399999999</v>
      </c>
      <c r="P39" s="63">
        <v>623497.46499999997</v>
      </c>
    </row>
    <row r="40" spans="1:17" x14ac:dyDescent="0.25">
      <c r="A40" s="18">
        <v>2006</v>
      </c>
      <c r="B40" s="62">
        <v>51</v>
      </c>
      <c r="C40" s="61" t="s">
        <v>5</v>
      </c>
      <c r="D40" s="25">
        <v>5644959.7520000003</v>
      </c>
      <c r="E40" s="26">
        <v>255018.20300000001</v>
      </c>
      <c r="F40" s="26">
        <v>358327.04300000001</v>
      </c>
      <c r="G40" s="26">
        <v>512614.99300000002</v>
      </c>
      <c r="H40" s="26">
        <v>503526.51799999998</v>
      </c>
      <c r="I40" s="26">
        <v>526417.24600000004</v>
      </c>
      <c r="J40" s="26">
        <v>579863.72499999998</v>
      </c>
      <c r="K40" s="26">
        <v>528924.18999999994</v>
      </c>
      <c r="L40" s="26">
        <v>273505.17</v>
      </c>
      <c r="M40" s="26">
        <v>506953.924</v>
      </c>
      <c r="N40" s="26">
        <v>456748.86499999999</v>
      </c>
      <c r="O40" s="26">
        <v>559155.43299999996</v>
      </c>
      <c r="P40" s="63">
        <v>583904.44200000004</v>
      </c>
    </row>
    <row r="41" spans="1:17" x14ac:dyDescent="0.25">
      <c r="A41" s="18">
        <v>2005</v>
      </c>
      <c r="B41" s="64">
        <v>51</v>
      </c>
      <c r="C41" s="65" t="s">
        <v>5</v>
      </c>
      <c r="D41" s="66">
        <v>3933632.6850000001</v>
      </c>
      <c r="E41" s="26">
        <v>273532.16600000003</v>
      </c>
      <c r="F41" s="26">
        <v>182040.057</v>
      </c>
      <c r="G41" s="26">
        <v>305606.788</v>
      </c>
      <c r="H41" s="26">
        <v>331226.174</v>
      </c>
      <c r="I41" s="26">
        <v>339596.43599999999</v>
      </c>
      <c r="J41" s="26">
        <v>347477.98599999998</v>
      </c>
      <c r="K41" s="26">
        <v>419134.16499999998</v>
      </c>
      <c r="L41" s="26">
        <v>240974.93299999999</v>
      </c>
      <c r="M41" s="26">
        <v>368900.61700000003</v>
      </c>
      <c r="N41" s="26">
        <v>368446.54700000002</v>
      </c>
      <c r="O41" s="26">
        <v>331803.25300000003</v>
      </c>
      <c r="P41" s="63">
        <v>424893.56300000002</v>
      </c>
    </row>
    <row r="42" spans="1:17" x14ac:dyDescent="0.25">
      <c r="A42" s="18">
        <v>2004</v>
      </c>
      <c r="B42" s="64">
        <v>51</v>
      </c>
      <c r="C42" s="65" t="s">
        <v>5</v>
      </c>
      <c r="D42" s="66">
        <v>2197460.5080000004</v>
      </c>
      <c r="E42" s="26">
        <v>124671.323</v>
      </c>
      <c r="F42" s="26">
        <v>110514.946</v>
      </c>
      <c r="G42" s="26">
        <v>158110.49799999999</v>
      </c>
      <c r="H42" s="26">
        <v>182112.519</v>
      </c>
      <c r="I42" s="26">
        <v>174678.144</v>
      </c>
      <c r="J42" s="26">
        <v>202535.46799999999</v>
      </c>
      <c r="K42" s="26">
        <v>196531.40299999999</v>
      </c>
      <c r="L42" s="26">
        <v>147236.54699999999</v>
      </c>
      <c r="M42" s="26">
        <v>191387.94200000001</v>
      </c>
      <c r="N42" s="26">
        <v>234170.06</v>
      </c>
      <c r="O42" s="26">
        <v>218340.37</v>
      </c>
      <c r="P42" s="63">
        <v>257171.288</v>
      </c>
    </row>
    <row r="43" spans="1:17" x14ac:dyDescent="0.25">
      <c r="A43" s="18">
        <v>2003</v>
      </c>
      <c r="B43" s="64">
        <v>51</v>
      </c>
      <c r="C43" s="65" t="s">
        <v>5</v>
      </c>
      <c r="D43" s="66">
        <v>1297573.3120000002</v>
      </c>
      <c r="E43" s="26">
        <v>57117.542999999998</v>
      </c>
      <c r="F43" s="26">
        <v>86721.691000000006</v>
      </c>
      <c r="G43" s="26">
        <v>106310.803</v>
      </c>
      <c r="H43" s="26">
        <v>108220.882</v>
      </c>
      <c r="I43" s="26">
        <v>122902.35799999999</v>
      </c>
      <c r="J43" s="26">
        <v>106695.959</v>
      </c>
      <c r="K43" s="26">
        <v>117063.935</v>
      </c>
      <c r="L43" s="26">
        <v>52577.357000000004</v>
      </c>
      <c r="M43" s="26">
        <v>127252.109</v>
      </c>
      <c r="N43" s="26">
        <v>153714.73000000001</v>
      </c>
      <c r="O43" s="26">
        <v>133410.08600000001</v>
      </c>
      <c r="P43" s="63">
        <v>125585.859</v>
      </c>
    </row>
    <row r="44" spans="1:17" x14ac:dyDescent="0.25">
      <c r="A44" s="18">
        <v>2002</v>
      </c>
      <c r="B44" s="64">
        <v>51</v>
      </c>
      <c r="C44" s="65" t="s">
        <v>5</v>
      </c>
      <c r="D44" s="66">
        <v>972913.73899999994</v>
      </c>
      <c r="E44" s="26">
        <v>58040.917999999998</v>
      </c>
      <c r="F44" s="26">
        <v>92027.528000000006</v>
      </c>
      <c r="G44" s="26">
        <v>87913.248000000007</v>
      </c>
      <c r="H44" s="26">
        <v>107696.43</v>
      </c>
      <c r="I44" s="26">
        <v>120064.68700000001</v>
      </c>
      <c r="J44" s="26">
        <v>95193.33</v>
      </c>
      <c r="K44" s="26">
        <v>91513.929000000004</v>
      </c>
      <c r="L44" s="26">
        <v>31968.793000000001</v>
      </c>
      <c r="M44" s="26">
        <v>68515.176999999996</v>
      </c>
      <c r="N44" s="26">
        <v>73979.436000000002</v>
      </c>
      <c r="O44" s="26">
        <v>72280.487999999998</v>
      </c>
      <c r="P44" s="63">
        <v>73719.774999999994</v>
      </c>
    </row>
    <row r="45" spans="1:17" x14ac:dyDescent="0.25">
      <c r="A45" s="279" t="s">
        <v>1</v>
      </c>
      <c r="B45" s="279"/>
      <c r="C45" s="23"/>
      <c r="D45" s="126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33"/>
    </row>
    <row r="46" spans="1:17" x14ac:dyDescent="0.25">
      <c r="A46" s="227">
        <v>2014</v>
      </c>
      <c r="B46" s="12">
        <v>51</v>
      </c>
      <c r="C46" s="61" t="s">
        <v>5</v>
      </c>
      <c r="D46" s="240">
        <f>SUM(E46:P46)</f>
        <v>2584546</v>
      </c>
      <c r="E46" s="238">
        <v>271565</v>
      </c>
      <c r="F46" s="24">
        <v>483450</v>
      </c>
      <c r="G46" s="24">
        <v>524950</v>
      </c>
      <c r="H46" s="24">
        <v>635190</v>
      </c>
      <c r="I46" s="24">
        <v>669391</v>
      </c>
      <c r="J46" s="24"/>
      <c r="K46" s="24"/>
      <c r="L46" s="24"/>
      <c r="M46" s="24"/>
      <c r="N46" s="24"/>
      <c r="O46" s="24"/>
      <c r="P46" s="17"/>
    </row>
    <row r="47" spans="1:17" x14ac:dyDescent="0.2">
      <c r="A47" s="11">
        <v>2013</v>
      </c>
      <c r="B47" s="12">
        <v>51</v>
      </c>
      <c r="C47" s="61" t="s">
        <v>5</v>
      </c>
      <c r="D47" s="228">
        <f>SUM(E47:P47)</f>
        <v>9126819.001000002</v>
      </c>
      <c r="E47" s="243">
        <v>301809.38500000001</v>
      </c>
      <c r="F47" s="222">
        <v>569027.00199999998</v>
      </c>
      <c r="G47" s="222">
        <v>847046.35199999996</v>
      </c>
      <c r="H47" s="222">
        <v>844675.17299999995</v>
      </c>
      <c r="I47" s="222">
        <v>879101.88699999999</v>
      </c>
      <c r="J47" s="222">
        <v>758714.17500000005</v>
      </c>
      <c r="K47" s="222">
        <v>937398.80799999996</v>
      </c>
      <c r="L47" s="222">
        <v>615664.15</v>
      </c>
      <c r="M47" s="222">
        <v>652958.72699999996</v>
      </c>
      <c r="N47" s="222">
        <v>806652.96299999999</v>
      </c>
      <c r="O47" s="222">
        <v>899725.83200000005</v>
      </c>
      <c r="P47" s="222">
        <v>1014044.547</v>
      </c>
    </row>
    <row r="48" spans="1:17" x14ac:dyDescent="0.2">
      <c r="A48" s="11">
        <v>2012</v>
      </c>
      <c r="B48" s="12">
        <v>51</v>
      </c>
      <c r="C48" s="61" t="s">
        <v>5</v>
      </c>
      <c r="D48" s="14">
        <f>SUM(E48:P48)</f>
        <v>7248446.6469999999</v>
      </c>
      <c r="E48" s="223">
        <v>283471.40700000001</v>
      </c>
      <c r="F48" s="224">
        <v>396485.50099999999</v>
      </c>
      <c r="G48" s="224">
        <v>516398.62400000001</v>
      </c>
      <c r="H48" s="224">
        <v>587868.70499999996</v>
      </c>
      <c r="I48" s="224">
        <v>674742.19200000004</v>
      </c>
      <c r="J48" s="224">
        <v>693888.07</v>
      </c>
      <c r="K48" s="224">
        <v>589376.103</v>
      </c>
      <c r="L48" s="224">
        <v>522802.78499999997</v>
      </c>
      <c r="M48" s="224">
        <v>579372.89300000004</v>
      </c>
      <c r="N48" s="224">
        <v>693504.005</v>
      </c>
      <c r="O48" s="224">
        <v>854318.64300000004</v>
      </c>
      <c r="P48" s="224">
        <v>856217.71900000004</v>
      </c>
      <c r="Q48" s="126"/>
    </row>
    <row r="49" spans="1:17" x14ac:dyDescent="0.25">
      <c r="A49" s="16">
        <v>2011</v>
      </c>
      <c r="B49" s="12">
        <v>51</v>
      </c>
      <c r="C49" s="61" t="s">
        <v>5</v>
      </c>
      <c r="D49" s="14">
        <f>E49+F49+G49+H49+I49+J49+K49+L49+M49+N49+O49+P49</f>
        <v>8474730</v>
      </c>
      <c r="E49" s="24">
        <v>448013</v>
      </c>
      <c r="F49" s="24">
        <v>617753</v>
      </c>
      <c r="G49" s="24">
        <v>823416</v>
      </c>
      <c r="H49" s="24">
        <v>839722</v>
      </c>
      <c r="I49" s="24">
        <v>747071</v>
      </c>
      <c r="J49" s="24">
        <v>849152</v>
      </c>
      <c r="K49" s="24">
        <v>589472</v>
      </c>
      <c r="L49" s="24">
        <v>513167</v>
      </c>
      <c r="M49" s="24">
        <v>665573</v>
      </c>
      <c r="N49" s="24">
        <v>726519</v>
      </c>
      <c r="O49" s="24">
        <v>708293</v>
      </c>
      <c r="P49" s="17">
        <v>946579</v>
      </c>
    </row>
    <row r="50" spans="1:17" x14ac:dyDescent="0.25">
      <c r="A50" s="18">
        <v>2010</v>
      </c>
      <c r="B50" s="67">
        <v>51</v>
      </c>
      <c r="C50" s="68" t="s">
        <v>5</v>
      </c>
      <c r="D50" s="98">
        <v>6819602</v>
      </c>
      <c r="E50" s="36">
        <v>192090.34700000001</v>
      </c>
      <c r="F50" s="69">
        <v>322686.74800000002</v>
      </c>
      <c r="G50" s="69">
        <v>444684.136</v>
      </c>
      <c r="H50" s="69">
        <v>464530.90500000003</v>
      </c>
      <c r="I50" s="69">
        <v>456027.83199999999</v>
      </c>
      <c r="J50" s="69">
        <v>496287.99</v>
      </c>
      <c r="K50" s="69">
        <v>609384.36499999999</v>
      </c>
      <c r="L50" s="69">
        <v>539942.65599999996</v>
      </c>
      <c r="M50" s="69">
        <v>535819.94900000002</v>
      </c>
      <c r="N50" s="69">
        <v>814823.29500000004</v>
      </c>
      <c r="O50" s="69">
        <v>832636.91200000001</v>
      </c>
      <c r="P50" s="17">
        <v>1110687</v>
      </c>
    </row>
    <row r="51" spans="1:17" x14ac:dyDescent="0.25">
      <c r="A51" s="18">
        <v>2009</v>
      </c>
      <c r="B51" s="70">
        <v>51</v>
      </c>
      <c r="C51" s="71" t="s">
        <v>5</v>
      </c>
      <c r="D51" s="72">
        <v>4265400.9369999999</v>
      </c>
      <c r="E51" s="73">
        <v>102515.00900000001</v>
      </c>
      <c r="F51" s="73">
        <v>130203.64200000001</v>
      </c>
      <c r="G51" s="73">
        <v>338530.20400000003</v>
      </c>
      <c r="H51" s="73">
        <v>341851.38799999998</v>
      </c>
      <c r="I51" s="73">
        <v>497533.85600000003</v>
      </c>
      <c r="J51" s="73">
        <v>381356.71100000001</v>
      </c>
      <c r="K51" s="73">
        <v>270664.94</v>
      </c>
      <c r="L51" s="73">
        <v>388982.25300000003</v>
      </c>
      <c r="M51" s="73">
        <v>558689.87699999998</v>
      </c>
      <c r="N51" s="73">
        <v>311246.34100000001</v>
      </c>
      <c r="O51" s="73">
        <v>318324.09299999999</v>
      </c>
      <c r="P51" s="73">
        <v>625502.62300000002</v>
      </c>
    </row>
    <row r="52" spans="1:17" x14ac:dyDescent="0.25">
      <c r="A52" s="18">
        <v>2008</v>
      </c>
      <c r="B52" s="70">
        <v>51</v>
      </c>
      <c r="C52" s="71" t="s">
        <v>5</v>
      </c>
      <c r="D52" s="72">
        <v>4551805.4850000003</v>
      </c>
      <c r="E52" s="73">
        <v>276474.11200000002</v>
      </c>
      <c r="F52" s="73">
        <v>351217.734</v>
      </c>
      <c r="G52" s="73">
        <v>465784.391</v>
      </c>
      <c r="H52" s="73">
        <v>449504.315</v>
      </c>
      <c r="I52" s="73">
        <v>412210.68099999998</v>
      </c>
      <c r="J52" s="73">
        <v>475630.65100000001</v>
      </c>
      <c r="K52" s="73">
        <v>379518.25699999998</v>
      </c>
      <c r="L52" s="73">
        <v>459870.13400000002</v>
      </c>
      <c r="M52" s="73">
        <v>358557.87</v>
      </c>
      <c r="N52" s="73">
        <v>279189.93699999998</v>
      </c>
      <c r="O52" s="73">
        <v>264533.19400000002</v>
      </c>
      <c r="P52" s="73">
        <v>379314.20899999997</v>
      </c>
    </row>
    <row r="53" spans="1:17" x14ac:dyDescent="0.25">
      <c r="A53" s="18">
        <v>2007</v>
      </c>
      <c r="B53" s="74">
        <v>51</v>
      </c>
      <c r="C53" s="75" t="s">
        <v>5</v>
      </c>
      <c r="D53" s="76">
        <v>4746753.5010000002</v>
      </c>
      <c r="E53" s="77">
        <v>192448.11600000001</v>
      </c>
      <c r="F53" s="77">
        <v>212541.21100000001</v>
      </c>
      <c r="G53" s="77">
        <v>288574.76799999998</v>
      </c>
      <c r="H53" s="77">
        <v>282584.02600000001</v>
      </c>
      <c r="I53" s="77">
        <v>347643.03100000002</v>
      </c>
      <c r="J53" s="77">
        <v>383625.20899999997</v>
      </c>
      <c r="K53" s="77">
        <v>347601.96399999998</v>
      </c>
      <c r="L53" s="77">
        <v>398145.43099999998</v>
      </c>
      <c r="M53" s="77">
        <v>367009.83100000001</v>
      </c>
      <c r="N53" s="77">
        <v>540983.5</v>
      </c>
      <c r="O53" s="77">
        <v>617557.18099999998</v>
      </c>
      <c r="P53" s="77">
        <v>768039.23300000001</v>
      </c>
    </row>
    <row r="54" spans="1:17" x14ac:dyDescent="0.25">
      <c r="A54" s="18">
        <v>2006</v>
      </c>
      <c r="B54" s="74">
        <v>51</v>
      </c>
      <c r="C54" s="78" t="s">
        <v>5</v>
      </c>
      <c r="D54" s="79">
        <v>4268704.3959999997</v>
      </c>
      <c r="E54" s="80">
        <v>228016.97200000001</v>
      </c>
      <c r="F54" s="80">
        <v>299644.90000000002</v>
      </c>
      <c r="G54" s="80">
        <v>412483.38299999997</v>
      </c>
      <c r="H54" s="80">
        <v>403938.90700000001</v>
      </c>
      <c r="I54" s="80">
        <v>455626.022</v>
      </c>
      <c r="J54" s="80">
        <v>423864.63299999997</v>
      </c>
      <c r="K54" s="80">
        <v>321577.26899999997</v>
      </c>
      <c r="L54" s="80">
        <v>324111.033</v>
      </c>
      <c r="M54" s="80">
        <v>298889.96799999999</v>
      </c>
      <c r="N54" s="80">
        <v>279884.79100000003</v>
      </c>
      <c r="O54" s="80">
        <v>332870.76899999997</v>
      </c>
      <c r="P54" s="80">
        <v>487795.74900000001</v>
      </c>
    </row>
    <row r="55" spans="1:17" x14ac:dyDescent="0.25">
      <c r="A55" s="18">
        <v>2005</v>
      </c>
      <c r="B55" s="81">
        <v>51</v>
      </c>
      <c r="C55" s="82" t="s">
        <v>5</v>
      </c>
      <c r="D55" s="83">
        <v>4296117.3479999993</v>
      </c>
      <c r="E55" s="49">
        <v>116255.571</v>
      </c>
      <c r="F55" s="49">
        <v>178501.34700000001</v>
      </c>
      <c r="G55" s="49">
        <v>304451.505</v>
      </c>
      <c r="H55" s="49">
        <v>261301.59400000001</v>
      </c>
      <c r="I55" s="49">
        <v>318937.39399999997</v>
      </c>
      <c r="J55" s="49">
        <v>366751.29399999999</v>
      </c>
      <c r="K55" s="49">
        <v>305288.34999999998</v>
      </c>
      <c r="L55" s="49">
        <v>455685.71100000001</v>
      </c>
      <c r="M55" s="49">
        <v>416170.01299999998</v>
      </c>
      <c r="N55" s="49">
        <v>470510.24099999998</v>
      </c>
      <c r="O55" s="49">
        <v>459085.89500000002</v>
      </c>
      <c r="P55" s="49">
        <v>643178.43299999996</v>
      </c>
    </row>
    <row r="56" spans="1:17" x14ac:dyDescent="0.25">
      <c r="A56" s="18">
        <v>2004</v>
      </c>
      <c r="B56" s="84">
        <v>51</v>
      </c>
      <c r="C56" s="85" t="s">
        <v>5</v>
      </c>
      <c r="D56" s="86">
        <v>4213556.2460000003</v>
      </c>
      <c r="E56" s="87">
        <v>174573.60200000001</v>
      </c>
      <c r="F56" s="87">
        <v>247979.83799999999</v>
      </c>
      <c r="G56" s="87">
        <v>438423.40399999998</v>
      </c>
      <c r="H56" s="87">
        <v>415435.28399999999</v>
      </c>
      <c r="I56" s="87">
        <v>476263.30200000003</v>
      </c>
      <c r="J56" s="87">
        <v>453825.24200000003</v>
      </c>
      <c r="K56" s="87">
        <v>341586.75300000003</v>
      </c>
      <c r="L56" s="87">
        <v>298702.96399999998</v>
      </c>
      <c r="M56" s="87">
        <v>296780.06699999998</v>
      </c>
      <c r="N56" s="87">
        <v>276669.32</v>
      </c>
      <c r="O56" s="87">
        <v>343895.77899999998</v>
      </c>
      <c r="P56" s="88">
        <v>449420.69099999999</v>
      </c>
    </row>
    <row r="57" spans="1:17" x14ac:dyDescent="0.25">
      <c r="A57" s="18">
        <v>2003</v>
      </c>
      <c r="B57" s="89">
        <v>51</v>
      </c>
      <c r="C57" s="90" t="s">
        <v>5</v>
      </c>
      <c r="D57" s="91">
        <v>2219740.602</v>
      </c>
      <c r="E57" s="90">
        <v>54156.502</v>
      </c>
      <c r="F57" s="90">
        <v>59526.34</v>
      </c>
      <c r="G57" s="90">
        <v>86131.183000000005</v>
      </c>
      <c r="H57" s="90">
        <v>135357.519</v>
      </c>
      <c r="I57" s="90">
        <v>147541.272</v>
      </c>
      <c r="J57" s="90">
        <v>154705.37700000001</v>
      </c>
      <c r="K57" s="90">
        <v>136926.79500000001</v>
      </c>
      <c r="L57" s="90">
        <v>177372.41899999999</v>
      </c>
      <c r="M57" s="90">
        <v>227967.389</v>
      </c>
      <c r="N57" s="90">
        <v>288302.59100000001</v>
      </c>
      <c r="O57" s="90">
        <v>296814.29800000001</v>
      </c>
      <c r="P57" s="92">
        <v>454938.91700000002</v>
      </c>
      <c r="Q57" s="126"/>
    </row>
    <row r="58" spans="1:17" x14ac:dyDescent="0.25">
      <c r="A58" s="18">
        <v>2002</v>
      </c>
      <c r="B58" s="93">
        <v>51</v>
      </c>
      <c r="C58" s="94" t="s">
        <v>5</v>
      </c>
      <c r="D58" s="95">
        <v>813265.65</v>
      </c>
      <c r="E58" s="90">
        <v>5233.4369999999999</v>
      </c>
      <c r="F58" s="90">
        <v>14815.214</v>
      </c>
      <c r="G58" s="90">
        <v>32715.510999999999</v>
      </c>
      <c r="H58" s="90">
        <v>54993.851000000002</v>
      </c>
      <c r="I58" s="90">
        <v>70208.778000000006</v>
      </c>
      <c r="J58" s="90">
        <v>64395.673000000003</v>
      </c>
      <c r="K58" s="90">
        <v>51522.321000000004</v>
      </c>
      <c r="L58" s="90">
        <v>83866.676000000007</v>
      </c>
      <c r="M58" s="90">
        <v>73093.164000000004</v>
      </c>
      <c r="N58" s="90">
        <v>110755.921</v>
      </c>
      <c r="O58" s="90">
        <v>101969.01300000001</v>
      </c>
      <c r="P58" s="92">
        <v>149696.09099999999</v>
      </c>
    </row>
    <row r="59" spans="1:17" x14ac:dyDescent="0.25">
      <c r="D59" s="126"/>
    </row>
    <row r="61" spans="1:17" x14ac:dyDescent="0.25">
      <c r="E61" s="23"/>
    </row>
  </sheetData>
  <mergeCells count="8">
    <mergeCell ref="A31:B31"/>
    <mergeCell ref="A45:B45"/>
    <mergeCell ref="A1:B1"/>
    <mergeCell ref="C1:I1"/>
    <mergeCell ref="A2:B2"/>
    <mergeCell ref="A16:B16"/>
    <mergeCell ref="A30:B30"/>
    <mergeCell ref="C30:I3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20" zoomScaleNormal="120" workbookViewId="0">
      <selection activeCell="B16" sqref="B16"/>
    </sheetView>
  </sheetViews>
  <sheetFormatPr defaultColWidth="19.5" defaultRowHeight="11.25" x14ac:dyDescent="0.25"/>
  <cols>
    <col min="1" max="1" width="33.375" style="144" customWidth="1"/>
    <col min="2" max="5" width="8.125" style="144" bestFit="1" customWidth="1"/>
    <col min="6" max="6" width="8.125" style="212" bestFit="1" customWidth="1"/>
    <col min="7" max="12" width="8.375" style="144" bestFit="1" customWidth="1"/>
    <col min="13" max="13" width="8.875" style="144" bestFit="1" customWidth="1"/>
    <col min="14" max="15" width="8.375" style="144" customWidth="1"/>
    <col min="16" max="16" width="10.5" style="144" customWidth="1"/>
    <col min="17" max="17" width="10.25" style="144" customWidth="1"/>
    <col min="18" max="18" width="7.375" style="144" customWidth="1"/>
    <col min="19" max="16384" width="19.5" style="144"/>
  </cols>
  <sheetData>
    <row r="1" spans="1:18" ht="24.95" customHeight="1" x14ac:dyDescent="0.25">
      <c r="A1" s="283" t="s">
        <v>17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5"/>
    </row>
    <row r="2" spans="1:18" ht="23.25" customHeight="1" thickBot="1" x14ac:dyDescent="0.3">
      <c r="A2" s="145"/>
      <c r="B2" s="146">
        <v>2000</v>
      </c>
      <c r="C2" s="147">
        <v>2001</v>
      </c>
      <c r="D2" s="146">
        <v>2002</v>
      </c>
      <c r="E2" s="146">
        <v>2003</v>
      </c>
      <c r="F2" s="146">
        <v>2004</v>
      </c>
      <c r="G2" s="148">
        <v>2005</v>
      </c>
      <c r="H2" s="148">
        <v>2006</v>
      </c>
      <c r="I2" s="148">
        <v>2007</v>
      </c>
      <c r="J2" s="148">
        <v>2008</v>
      </c>
      <c r="K2" s="148">
        <v>2009</v>
      </c>
      <c r="L2" s="149">
        <v>2010</v>
      </c>
      <c r="M2" s="150">
        <v>2011</v>
      </c>
      <c r="N2" s="148">
        <v>2012</v>
      </c>
      <c r="O2" s="151">
        <v>2013</v>
      </c>
      <c r="P2" s="148" t="s">
        <v>182</v>
      </c>
      <c r="Q2" s="148" t="s">
        <v>183</v>
      </c>
      <c r="R2" s="151" t="s">
        <v>18</v>
      </c>
    </row>
    <row r="3" spans="1:18" ht="19.5" customHeight="1" thickTop="1" x14ac:dyDescent="0.25">
      <c r="A3" s="152" t="s">
        <v>19</v>
      </c>
      <c r="B3" s="153">
        <v>54502820.502999999</v>
      </c>
      <c r="C3" s="154">
        <v>41399082.952999994</v>
      </c>
      <c r="D3" s="153">
        <v>51553797.328000002</v>
      </c>
      <c r="E3" s="155">
        <v>69339692</v>
      </c>
      <c r="F3" s="155">
        <v>97539766</v>
      </c>
      <c r="G3" s="155">
        <v>116774151</v>
      </c>
      <c r="H3" s="155">
        <v>139576174</v>
      </c>
      <c r="I3" s="155">
        <v>170062715</v>
      </c>
      <c r="J3" s="155">
        <v>201963574</v>
      </c>
      <c r="K3" s="155">
        <v>140928421</v>
      </c>
      <c r="L3" s="156">
        <v>185492859</v>
      </c>
      <c r="M3" s="155">
        <v>240841385</v>
      </c>
      <c r="N3" s="155">
        <v>236536949</v>
      </c>
      <c r="O3" s="155">
        <v>251650560</v>
      </c>
      <c r="P3" s="155">
        <v>104827479</v>
      </c>
      <c r="Q3" s="155">
        <v>99004703</v>
      </c>
      <c r="R3" s="236">
        <f>(Q3-P3)/P3*100</f>
        <v>-5.5546275228082136</v>
      </c>
    </row>
    <row r="4" spans="1:18" ht="17.100000000000001" customHeight="1" x14ac:dyDescent="0.25">
      <c r="A4" s="157"/>
      <c r="B4" s="157">
        <v>27774906</v>
      </c>
      <c r="C4" s="158">
        <v>31334216</v>
      </c>
      <c r="D4" s="157">
        <v>36059089</v>
      </c>
      <c r="E4" s="157">
        <v>47252836</v>
      </c>
      <c r="F4" s="159">
        <v>63167153</v>
      </c>
      <c r="G4" s="159">
        <v>73476408</v>
      </c>
      <c r="H4" s="159">
        <v>85534676</v>
      </c>
      <c r="I4" s="160">
        <v>107271750</v>
      </c>
      <c r="J4" s="160">
        <v>132027196</v>
      </c>
      <c r="K4" s="160">
        <v>102142613</v>
      </c>
      <c r="L4" s="161">
        <v>113929614</v>
      </c>
      <c r="M4" s="162">
        <v>134906869</v>
      </c>
      <c r="N4" s="160">
        <v>152560775</v>
      </c>
      <c r="O4" s="163">
        <v>151868551</v>
      </c>
      <c r="P4" s="163">
        <v>62734682</v>
      </c>
      <c r="Q4" s="163">
        <v>67391318</v>
      </c>
      <c r="R4" s="167">
        <f>(Q4-P4)/P4*100</f>
        <v>7.4227458425628114</v>
      </c>
    </row>
    <row r="5" spans="1:18" ht="17.100000000000001" customHeight="1" x14ac:dyDescent="0.25">
      <c r="A5" s="164" t="s">
        <v>20</v>
      </c>
      <c r="B5" s="164">
        <v>-26727914.502999999</v>
      </c>
      <c r="C5" s="165">
        <v>-10064866.952999994</v>
      </c>
      <c r="D5" s="164">
        <v>-15494708.328000002</v>
      </c>
      <c r="E5" s="164">
        <v>-22086856</v>
      </c>
      <c r="F5" s="164">
        <v>-34372613</v>
      </c>
      <c r="G5" s="164">
        <v>-43297743</v>
      </c>
      <c r="H5" s="164">
        <v>-54041498</v>
      </c>
      <c r="I5" s="164">
        <v>-62790965</v>
      </c>
      <c r="J5" s="164">
        <v>-69936378</v>
      </c>
      <c r="K5" s="164">
        <v>-38785808</v>
      </c>
      <c r="L5" s="166">
        <v>-71563245</v>
      </c>
      <c r="M5" s="164">
        <v>-105934516</v>
      </c>
      <c r="N5" s="164">
        <v>-83976174</v>
      </c>
      <c r="O5" s="164">
        <f>O3-O4</f>
        <v>99782009</v>
      </c>
      <c r="P5" s="164">
        <f>P3-P4</f>
        <v>42092797</v>
      </c>
      <c r="Q5" s="164">
        <f>Q3-Q4</f>
        <v>31613385</v>
      </c>
      <c r="R5" s="233">
        <f>(Q5-P5)/P5*100</f>
        <v>-24.895974482284938</v>
      </c>
    </row>
    <row r="6" spans="1:18" ht="17.100000000000001" customHeight="1" x14ac:dyDescent="0.25">
      <c r="A6" s="157" t="s">
        <v>21</v>
      </c>
      <c r="B6" s="168">
        <v>5466837</v>
      </c>
      <c r="C6" s="169">
        <v>1827054</v>
      </c>
      <c r="D6" s="168">
        <v>2332732</v>
      </c>
      <c r="E6" s="168">
        <v>5383395</v>
      </c>
      <c r="F6" s="159">
        <v>10237024</v>
      </c>
      <c r="G6" s="159">
        <v>10552792</v>
      </c>
      <c r="H6" s="159">
        <v>11408441</v>
      </c>
      <c r="I6" s="159">
        <v>12397295</v>
      </c>
      <c r="J6" s="159">
        <v>12789717</v>
      </c>
      <c r="K6" s="159">
        <v>8975864</v>
      </c>
      <c r="L6" s="170">
        <v>13422060</v>
      </c>
      <c r="M6" s="171">
        <v>17184080</v>
      </c>
      <c r="N6" s="159">
        <v>14514254</v>
      </c>
      <c r="O6" s="172">
        <v>16808324</v>
      </c>
      <c r="P6" s="172">
        <v>6498135</v>
      </c>
      <c r="Q6" s="172">
        <v>5769302</v>
      </c>
      <c r="R6" s="233">
        <f>(Q6-P6)/P6*100</f>
        <v>-11.216033523464809</v>
      </c>
    </row>
    <row r="7" spans="1:18" ht="17.100000000000001" customHeight="1" x14ac:dyDescent="0.25">
      <c r="A7" s="157" t="s">
        <v>22</v>
      </c>
      <c r="B7" s="157">
        <v>1592513</v>
      </c>
      <c r="C7" s="158">
        <v>2335381</v>
      </c>
      <c r="D7" s="157">
        <v>3304135</v>
      </c>
      <c r="E7" s="157">
        <v>5272017</v>
      </c>
      <c r="F7" s="159">
        <v>8288799</v>
      </c>
      <c r="G7" s="159">
        <v>9566435</v>
      </c>
      <c r="H7" s="159">
        <v>11886092</v>
      </c>
      <c r="I7" s="159">
        <v>15903676</v>
      </c>
      <c r="J7" s="159">
        <v>18326711</v>
      </c>
      <c r="K7" s="159">
        <v>12251734</v>
      </c>
      <c r="L7" s="170">
        <v>13815696</v>
      </c>
      <c r="M7" s="171">
        <v>15803438</v>
      </c>
      <c r="N7" s="159">
        <v>15150505</v>
      </c>
      <c r="O7" s="172">
        <v>17004490</v>
      </c>
      <c r="P7" s="172">
        <v>6894123</v>
      </c>
      <c r="Q7" s="172">
        <v>7760464</v>
      </c>
      <c r="R7" s="167">
        <f>(Q7-P7)/P7*100</f>
        <v>12.566369935668394</v>
      </c>
    </row>
    <row r="8" spans="1:18" ht="17.100000000000001" customHeight="1" thickBot="1" x14ac:dyDescent="0.3">
      <c r="A8" s="173" t="s">
        <v>167</v>
      </c>
      <c r="B8" s="173">
        <v>-3874324</v>
      </c>
      <c r="C8" s="174">
        <v>508327</v>
      </c>
      <c r="D8" s="175">
        <v>971403</v>
      </c>
      <c r="E8" s="173">
        <v>-111378</v>
      </c>
      <c r="F8" s="173">
        <v>-1948225</v>
      </c>
      <c r="G8" s="173">
        <v>-986357</v>
      </c>
      <c r="H8" s="175">
        <v>477651</v>
      </c>
      <c r="I8" s="175">
        <v>3506381</v>
      </c>
      <c r="J8" s="175">
        <v>5536994</v>
      </c>
      <c r="K8" s="175">
        <v>3275870</v>
      </c>
      <c r="L8" s="176">
        <f t="shared" ref="L8:Q8" si="0">L7-L6</f>
        <v>393636</v>
      </c>
      <c r="M8" s="177">
        <f t="shared" si="0"/>
        <v>-1380642</v>
      </c>
      <c r="N8" s="178">
        <f t="shared" si="0"/>
        <v>636251</v>
      </c>
      <c r="O8" s="226">
        <f t="shared" si="0"/>
        <v>196166</v>
      </c>
      <c r="P8" s="178">
        <f t="shared" si="0"/>
        <v>395988</v>
      </c>
      <c r="Q8" s="226">
        <f t="shared" si="0"/>
        <v>1991162</v>
      </c>
      <c r="R8" s="179" t="s">
        <v>24</v>
      </c>
    </row>
    <row r="9" spans="1:18" ht="17.100000000000001" customHeight="1" thickTop="1" x14ac:dyDescent="0.25">
      <c r="A9" s="180" t="s">
        <v>23</v>
      </c>
      <c r="B9" s="181">
        <f t="shared" ref="B9:Q9" si="1">B6/B3*100</f>
        <v>10.030374482544604</v>
      </c>
      <c r="C9" s="181">
        <f t="shared" si="1"/>
        <v>4.4132716709552193</v>
      </c>
      <c r="D9" s="181">
        <f t="shared" si="1"/>
        <v>4.5248500031112968</v>
      </c>
      <c r="E9" s="181">
        <f t="shared" si="1"/>
        <v>7.7637999891894527</v>
      </c>
      <c r="F9" s="181">
        <f t="shared" si="1"/>
        <v>10.495231247530366</v>
      </c>
      <c r="G9" s="181">
        <f t="shared" si="1"/>
        <v>9.0369246187026437</v>
      </c>
      <c r="H9" s="181">
        <f t="shared" si="1"/>
        <v>8.1736306943046024</v>
      </c>
      <c r="I9" s="181">
        <f t="shared" si="1"/>
        <v>7.2898371638956831</v>
      </c>
      <c r="J9" s="181">
        <f t="shared" si="1"/>
        <v>6.3326850217059443</v>
      </c>
      <c r="K9" s="181">
        <f t="shared" si="1"/>
        <v>6.3690942794285625</v>
      </c>
      <c r="L9" s="181">
        <f t="shared" si="1"/>
        <v>7.2358904123635295</v>
      </c>
      <c r="M9" s="181">
        <f t="shared" si="1"/>
        <v>7.1350195897602902</v>
      </c>
      <c r="N9" s="181">
        <f t="shared" si="1"/>
        <v>6.1361466195287742</v>
      </c>
      <c r="O9" s="213">
        <f t="shared" ref="O9" si="2">O6/O3*100</f>
        <v>6.6792317092399873</v>
      </c>
      <c r="P9" s="181">
        <f t="shared" si="1"/>
        <v>6.1988851224782389</v>
      </c>
      <c r="Q9" s="213">
        <f t="shared" si="1"/>
        <v>5.8273009515517664</v>
      </c>
      <c r="R9" s="182" t="s">
        <v>24</v>
      </c>
    </row>
    <row r="10" spans="1:18" ht="17.100000000000001" customHeight="1" x14ac:dyDescent="0.25">
      <c r="A10" s="183" t="s">
        <v>25</v>
      </c>
      <c r="B10" s="181">
        <f t="shared" ref="B10:Q10" si="3">B7/B4*100</f>
        <v>5.7336395665929523</v>
      </c>
      <c r="C10" s="181">
        <f t="shared" si="3"/>
        <v>7.4531336606602832</v>
      </c>
      <c r="D10" s="181">
        <f t="shared" si="3"/>
        <v>9.1631128007698699</v>
      </c>
      <c r="E10" s="181">
        <f t="shared" si="3"/>
        <v>11.157038278083457</v>
      </c>
      <c r="F10" s="181">
        <f t="shared" si="3"/>
        <v>13.122008205752126</v>
      </c>
      <c r="G10" s="181">
        <f t="shared" si="3"/>
        <v>13.019736892962976</v>
      </c>
      <c r="H10" s="181">
        <f t="shared" si="3"/>
        <v>13.896226134065207</v>
      </c>
      <c r="I10" s="181">
        <f t="shared" si="3"/>
        <v>14.825595741656123</v>
      </c>
      <c r="J10" s="181">
        <f t="shared" si="3"/>
        <v>13.881012060575761</v>
      </c>
      <c r="K10" s="181">
        <f t="shared" si="3"/>
        <v>11.994733285313545</v>
      </c>
      <c r="L10" s="181">
        <f t="shared" si="3"/>
        <v>12.126518746916846</v>
      </c>
      <c r="M10" s="181">
        <f t="shared" si="3"/>
        <v>11.714331610497906</v>
      </c>
      <c r="N10" s="181">
        <f t="shared" si="3"/>
        <v>9.9307997091650844</v>
      </c>
      <c r="O10" s="213">
        <f t="shared" ref="O10" si="4">O7/O4*100</f>
        <v>11.196847463172279</v>
      </c>
      <c r="P10" s="181">
        <f t="shared" si="3"/>
        <v>10.9893328223135</v>
      </c>
      <c r="Q10" s="213">
        <f t="shared" si="3"/>
        <v>11.515524892983988</v>
      </c>
      <c r="R10" s="184" t="s">
        <v>24</v>
      </c>
    </row>
    <row r="11" spans="1:18" ht="17.100000000000001" customHeight="1" thickBot="1" x14ac:dyDescent="0.3">
      <c r="A11" s="185" t="s">
        <v>26</v>
      </c>
      <c r="B11" s="181">
        <f t="shared" ref="B11:Q11" si="5">B8/B5*100</f>
        <v>14.495422003707537</v>
      </c>
      <c r="C11" s="186">
        <f t="shared" si="5"/>
        <v>-5.0505088877353224</v>
      </c>
      <c r="D11" s="186">
        <f t="shared" si="5"/>
        <v>-6.2692564418563981</v>
      </c>
      <c r="E11" s="187">
        <f t="shared" si="5"/>
        <v>0.50427276747763461</v>
      </c>
      <c r="F11" s="187">
        <f t="shared" si="5"/>
        <v>5.667957219312945</v>
      </c>
      <c r="G11" s="187">
        <f t="shared" si="5"/>
        <v>2.2780794832654441</v>
      </c>
      <c r="H11" s="186">
        <f t="shared" si="5"/>
        <v>-0.8838596591086354</v>
      </c>
      <c r="I11" s="186">
        <f t="shared" si="5"/>
        <v>-5.5842126331391784</v>
      </c>
      <c r="J11" s="186">
        <f t="shared" si="5"/>
        <v>-7.9171872469575133</v>
      </c>
      <c r="K11" s="186">
        <f t="shared" si="5"/>
        <v>-8.4460532574182796</v>
      </c>
      <c r="L11" s="186">
        <f t="shared" si="5"/>
        <v>-0.55005331298210414</v>
      </c>
      <c r="M11" s="188">
        <f t="shared" si="5"/>
        <v>1.3032975956580573</v>
      </c>
      <c r="N11" s="187">
        <f t="shared" si="5"/>
        <v>-0.75765657054106794</v>
      </c>
      <c r="O11" s="214">
        <f t="shared" ref="O11" si="6">O8/O5*100</f>
        <v>0.19659455844389745</v>
      </c>
      <c r="P11" s="188">
        <f t="shared" si="5"/>
        <v>0.94075002903703453</v>
      </c>
      <c r="Q11" s="250">
        <f t="shared" si="5"/>
        <v>6.2984776859548575</v>
      </c>
      <c r="R11" s="189" t="s">
        <v>24</v>
      </c>
    </row>
    <row r="12" spans="1:18" ht="17.100000000000001" customHeight="1" thickTop="1" thickBot="1" x14ac:dyDescent="0.3">
      <c r="A12" s="190"/>
      <c r="B12" s="191"/>
      <c r="C12" s="192"/>
      <c r="D12" s="191"/>
      <c r="E12" s="193"/>
      <c r="F12" s="193"/>
      <c r="G12" s="193"/>
      <c r="H12" s="193"/>
      <c r="I12" s="193"/>
      <c r="J12" s="193"/>
      <c r="K12" s="193"/>
      <c r="L12" s="194"/>
      <c r="M12" s="195"/>
      <c r="N12" s="193"/>
      <c r="O12" s="195"/>
      <c r="P12" s="195"/>
      <c r="Q12" s="195"/>
      <c r="R12" s="196"/>
    </row>
    <row r="13" spans="1:18" ht="17.100000000000001" customHeight="1" thickTop="1" x14ac:dyDescent="0.25">
      <c r="A13" s="152" t="s">
        <v>27</v>
      </c>
      <c r="B13" s="153">
        <v>54502820.502999999</v>
      </c>
      <c r="C13" s="154">
        <v>41399082.953000002</v>
      </c>
      <c r="D13" s="153">
        <v>51553797.328000002</v>
      </c>
      <c r="E13" s="155">
        <v>69339692</v>
      </c>
      <c r="F13" s="155">
        <v>97539766</v>
      </c>
      <c r="G13" s="155">
        <v>116774151</v>
      </c>
      <c r="H13" s="155">
        <v>139576174</v>
      </c>
      <c r="I13" s="155">
        <v>170062715</v>
      </c>
      <c r="J13" s="155">
        <v>201963574</v>
      </c>
      <c r="K13" s="155">
        <v>140928421</v>
      </c>
      <c r="L13" s="156">
        <v>185492859</v>
      </c>
      <c r="M13" s="155">
        <v>240833236</v>
      </c>
      <c r="N13" s="155">
        <v>236536949</v>
      </c>
      <c r="O13" s="155">
        <v>251650560</v>
      </c>
      <c r="P13" s="155">
        <v>104827479</v>
      </c>
      <c r="Q13" s="155">
        <v>99004703</v>
      </c>
      <c r="R13" s="236">
        <f t="shared" ref="R13:R37" si="7">(Q13-P13)/P13*100</f>
        <v>-5.5546275228082136</v>
      </c>
    </row>
    <row r="14" spans="1:18" ht="17.100000000000001" customHeight="1" x14ac:dyDescent="0.2">
      <c r="A14" s="197" t="s">
        <v>28</v>
      </c>
      <c r="B14" s="197">
        <v>11365338</v>
      </c>
      <c r="C14" s="198">
        <v>6940426</v>
      </c>
      <c r="D14" s="197">
        <v>8399565</v>
      </c>
      <c r="E14" s="197">
        <v>11325907</v>
      </c>
      <c r="F14" s="197">
        <v>17397441</v>
      </c>
      <c r="G14" s="199">
        <v>20363222</v>
      </c>
      <c r="H14" s="199">
        <v>23347556</v>
      </c>
      <c r="I14" s="199">
        <v>27054433</v>
      </c>
      <c r="J14" s="199">
        <v>28020574</v>
      </c>
      <c r="K14" s="199">
        <v>21462823</v>
      </c>
      <c r="L14" s="200">
        <v>28819773</v>
      </c>
      <c r="M14" s="199">
        <v>37267758</v>
      </c>
      <c r="N14" s="199">
        <v>33924141</v>
      </c>
      <c r="O14" s="216">
        <v>36759837.914000005</v>
      </c>
      <c r="P14" s="295">
        <v>14888018</v>
      </c>
      <c r="Q14" s="300">
        <v>14831401.283000002</v>
      </c>
      <c r="R14" s="201">
        <f t="shared" si="7"/>
        <v>-0.38028377585248968</v>
      </c>
    </row>
    <row r="15" spans="1:18" ht="17.100000000000001" customHeight="1" x14ac:dyDescent="0.2">
      <c r="A15" s="133" t="s">
        <v>29</v>
      </c>
      <c r="B15" s="133">
        <v>9263851</v>
      </c>
      <c r="C15" s="134">
        <v>5882118</v>
      </c>
      <c r="D15" s="133">
        <v>7571322</v>
      </c>
      <c r="E15" s="135">
        <v>9823210</v>
      </c>
      <c r="F15" s="127">
        <v>13493688</v>
      </c>
      <c r="G15" s="127">
        <v>17120131</v>
      </c>
      <c r="H15" s="127">
        <v>19665388</v>
      </c>
      <c r="I15" s="127">
        <v>23366154</v>
      </c>
      <c r="J15" s="127">
        <v>23255612</v>
      </c>
      <c r="K15" s="127">
        <v>18384403</v>
      </c>
      <c r="L15" s="136">
        <v>23248254</v>
      </c>
      <c r="M15" s="127">
        <v>29602339</v>
      </c>
      <c r="N15" s="127">
        <v>28124301</v>
      </c>
      <c r="O15" s="215">
        <v>32022970.52</v>
      </c>
      <c r="P15" s="296">
        <v>12921059</v>
      </c>
      <c r="Q15" s="299">
        <v>12573402.691</v>
      </c>
      <c r="R15" s="202">
        <f t="shared" si="7"/>
        <v>-2.6906177659277026</v>
      </c>
    </row>
    <row r="16" spans="1:18" ht="17.100000000000001" customHeight="1" x14ac:dyDescent="0.2">
      <c r="A16" s="133" t="s">
        <v>30</v>
      </c>
      <c r="B16" s="133">
        <v>2101487</v>
      </c>
      <c r="C16" s="134">
        <v>1058308</v>
      </c>
      <c r="D16" s="133">
        <v>828243</v>
      </c>
      <c r="E16" s="135">
        <v>1502697</v>
      </c>
      <c r="F16" s="127">
        <v>3903753</v>
      </c>
      <c r="G16" s="127">
        <v>3243090</v>
      </c>
      <c r="H16" s="127">
        <v>3682168</v>
      </c>
      <c r="I16" s="127">
        <v>3688278</v>
      </c>
      <c r="J16" s="127">
        <v>4765053</v>
      </c>
      <c r="K16" s="127">
        <v>3078421</v>
      </c>
      <c r="L16" s="136">
        <v>5571519</v>
      </c>
      <c r="M16" s="127">
        <v>7665419</v>
      </c>
      <c r="N16" s="127">
        <v>5799840</v>
      </c>
      <c r="O16" s="215">
        <v>4736867.3939999994</v>
      </c>
      <c r="P16" s="296">
        <v>1966959</v>
      </c>
      <c r="Q16" s="299">
        <v>2257998.5920000002</v>
      </c>
      <c r="R16" s="201">
        <f t="shared" si="7"/>
        <v>14.796423921393389</v>
      </c>
    </row>
    <row r="17" spans="1:18" ht="17.100000000000001" customHeight="1" x14ac:dyDescent="0.2">
      <c r="A17" s="197" t="s">
        <v>31</v>
      </c>
      <c r="B17" s="197">
        <v>36009555</v>
      </c>
      <c r="C17" s="198">
        <v>30300839</v>
      </c>
      <c r="D17" s="197">
        <v>37658831</v>
      </c>
      <c r="E17" s="197">
        <v>49734760</v>
      </c>
      <c r="F17" s="197">
        <v>67549436</v>
      </c>
      <c r="G17" s="199">
        <v>81868284</v>
      </c>
      <c r="H17" s="199">
        <v>99604660</v>
      </c>
      <c r="I17" s="199">
        <v>123639631</v>
      </c>
      <c r="J17" s="199">
        <v>151747101</v>
      </c>
      <c r="K17" s="199">
        <v>99509821</v>
      </c>
      <c r="L17" s="200">
        <v>131393197</v>
      </c>
      <c r="M17" s="199">
        <v>173135208</v>
      </c>
      <c r="N17" s="199">
        <v>174922910</v>
      </c>
      <c r="O17" s="216">
        <v>183811524.255</v>
      </c>
      <c r="P17" s="295">
        <v>77391801</v>
      </c>
      <c r="Q17" s="300">
        <v>72295758.221000001</v>
      </c>
      <c r="R17" s="202">
        <f t="shared" si="7"/>
        <v>-6.58473212039606</v>
      </c>
    </row>
    <row r="18" spans="1:18" ht="17.100000000000001" customHeight="1" x14ac:dyDescent="0.2">
      <c r="A18" s="133" t="s">
        <v>32</v>
      </c>
      <c r="B18" s="133">
        <v>2783949</v>
      </c>
      <c r="C18" s="134">
        <v>2037090</v>
      </c>
      <c r="D18" s="133">
        <v>2956602</v>
      </c>
      <c r="E18" s="135">
        <v>4290452</v>
      </c>
      <c r="F18" s="127">
        <v>5775777</v>
      </c>
      <c r="G18" s="127">
        <v>6026723</v>
      </c>
      <c r="H18" s="127">
        <v>7320166</v>
      </c>
      <c r="I18" s="127">
        <v>10037792</v>
      </c>
      <c r="J18" s="127">
        <v>13691770</v>
      </c>
      <c r="K18" s="127">
        <v>7984726</v>
      </c>
      <c r="L18" s="136">
        <v>12255974</v>
      </c>
      <c r="M18" s="127">
        <v>16159589</v>
      </c>
      <c r="N18" s="127">
        <v>15344014</v>
      </c>
      <c r="O18" s="215">
        <v>13924433.316999998</v>
      </c>
      <c r="P18" s="296">
        <v>5962495</v>
      </c>
      <c r="Q18" s="299">
        <v>5819768.3470000001</v>
      </c>
      <c r="R18" s="202">
        <f t="shared" si="7"/>
        <v>-2.393740422423833</v>
      </c>
    </row>
    <row r="19" spans="1:18" ht="17.100000000000001" customHeight="1" x14ac:dyDescent="0.2">
      <c r="A19" s="133" t="s">
        <v>33</v>
      </c>
      <c r="B19" s="133">
        <v>16099477</v>
      </c>
      <c r="C19" s="134">
        <v>13884173</v>
      </c>
      <c r="D19" s="133">
        <v>18032383</v>
      </c>
      <c r="E19" s="135">
        <v>24105396</v>
      </c>
      <c r="F19" s="127">
        <v>33407212</v>
      </c>
      <c r="G19" s="127">
        <v>39548542</v>
      </c>
      <c r="H19" s="127">
        <v>46511362</v>
      </c>
      <c r="I19" s="127">
        <v>58890856</v>
      </c>
      <c r="J19" s="127">
        <v>65680163</v>
      </c>
      <c r="K19" s="127">
        <v>43491943</v>
      </c>
      <c r="L19" s="136">
        <v>58720071</v>
      </c>
      <c r="M19" s="127">
        <v>75481150</v>
      </c>
      <c r="N19" s="127">
        <v>73609286</v>
      </c>
      <c r="O19" s="215">
        <v>85896649.728</v>
      </c>
      <c r="P19" s="296">
        <v>37105022</v>
      </c>
      <c r="Q19" s="299">
        <v>31670911.732999995</v>
      </c>
      <c r="R19" s="202">
        <f t="shared" si="7"/>
        <v>-14.645215052021813</v>
      </c>
    </row>
    <row r="20" spans="1:18" ht="17.100000000000001" customHeight="1" x14ac:dyDescent="0.2">
      <c r="A20" s="133" t="s">
        <v>34</v>
      </c>
      <c r="B20" s="133">
        <v>4835057</v>
      </c>
      <c r="C20" s="134">
        <v>4181305</v>
      </c>
      <c r="D20" s="133">
        <v>4787751</v>
      </c>
      <c r="E20" s="135">
        <v>5717974</v>
      </c>
      <c r="F20" s="127">
        <v>7329138</v>
      </c>
      <c r="G20" s="127">
        <v>14698778</v>
      </c>
      <c r="H20" s="127">
        <v>19772275</v>
      </c>
      <c r="I20" s="127">
        <v>22829732</v>
      </c>
      <c r="J20" s="127">
        <v>32258721</v>
      </c>
      <c r="K20" s="127">
        <v>17772511</v>
      </c>
      <c r="L20" s="136">
        <v>22227027</v>
      </c>
      <c r="M20" s="127">
        <v>1303880</v>
      </c>
      <c r="N20" s="127">
        <v>1161641</v>
      </c>
      <c r="O20" s="215">
        <v>923019.24900000007</v>
      </c>
      <c r="P20" s="296">
        <v>408850</v>
      </c>
      <c r="Q20" s="299">
        <v>390870.57000000007</v>
      </c>
      <c r="R20" s="202">
        <f t="shared" si="7"/>
        <v>-4.3975614528555544</v>
      </c>
    </row>
    <row r="21" spans="1:18" ht="17.100000000000001" customHeight="1" x14ac:dyDescent="0.2">
      <c r="A21" s="133" t="s">
        <v>35</v>
      </c>
      <c r="B21" s="133">
        <v>3943608</v>
      </c>
      <c r="C21" s="134">
        <v>3161395</v>
      </c>
      <c r="D21" s="133">
        <v>4168295</v>
      </c>
      <c r="E21" s="135">
        <v>4840274</v>
      </c>
      <c r="F21" s="127">
        <v>6432180</v>
      </c>
      <c r="G21" s="127">
        <v>6747008</v>
      </c>
      <c r="H21" s="127">
        <v>7632408</v>
      </c>
      <c r="I21" s="127">
        <v>9086585</v>
      </c>
      <c r="J21" s="127">
        <v>9445316</v>
      </c>
      <c r="K21" s="127">
        <v>8291900</v>
      </c>
      <c r="L21" s="136">
        <v>9059752</v>
      </c>
      <c r="M21" s="127">
        <v>10861374</v>
      </c>
      <c r="N21" s="127">
        <v>10940047</v>
      </c>
      <c r="O21" s="215">
        <v>12415146.748</v>
      </c>
      <c r="P21" s="296">
        <v>4795549</v>
      </c>
      <c r="Q21" s="299">
        <v>5130207.7149999999</v>
      </c>
      <c r="R21" s="201">
        <f t="shared" si="7"/>
        <v>6.9785276930753888</v>
      </c>
    </row>
    <row r="22" spans="1:18" ht="17.100000000000001" customHeight="1" x14ac:dyDescent="0.2">
      <c r="A22" s="133" t="s">
        <v>36</v>
      </c>
      <c r="B22" s="133">
        <v>3159702</v>
      </c>
      <c r="C22" s="134">
        <v>2468118</v>
      </c>
      <c r="D22" s="133">
        <v>2703855</v>
      </c>
      <c r="E22" s="135">
        <v>3941967</v>
      </c>
      <c r="F22" s="127">
        <v>6544206</v>
      </c>
      <c r="G22" s="127">
        <v>7427477</v>
      </c>
      <c r="H22" s="127">
        <v>8684520</v>
      </c>
      <c r="I22" s="127">
        <v>10454779</v>
      </c>
      <c r="J22" s="127">
        <v>11264249</v>
      </c>
      <c r="K22" s="127">
        <v>7840527</v>
      </c>
      <c r="L22" s="136">
        <v>10556776</v>
      </c>
      <c r="M22" s="127">
        <v>12334172</v>
      </c>
      <c r="N22" s="127">
        <v>11128445</v>
      </c>
      <c r="O22" s="215">
        <v>11890201.336999999</v>
      </c>
      <c r="P22" s="296">
        <v>4875206</v>
      </c>
      <c r="Q22" s="299">
        <v>4944445.2489999998</v>
      </c>
      <c r="R22" s="201">
        <f t="shared" si="7"/>
        <v>1.4202322732618855</v>
      </c>
    </row>
    <row r="23" spans="1:18" ht="17.100000000000001" customHeight="1" x14ac:dyDescent="0.2">
      <c r="A23" s="133" t="s">
        <v>37</v>
      </c>
      <c r="B23" s="133">
        <v>518711</v>
      </c>
      <c r="C23" s="134">
        <v>300578</v>
      </c>
      <c r="D23" s="133">
        <v>531869</v>
      </c>
      <c r="E23" s="135">
        <v>957219</v>
      </c>
      <c r="F23" s="127">
        <v>944197</v>
      </c>
      <c r="G23" s="127">
        <v>866393</v>
      </c>
      <c r="H23" s="127">
        <v>778625</v>
      </c>
      <c r="I23" s="127">
        <v>1685242</v>
      </c>
      <c r="J23" s="127">
        <v>3154314</v>
      </c>
      <c r="K23" s="127">
        <v>2074347</v>
      </c>
      <c r="L23" s="136">
        <v>2794190</v>
      </c>
      <c r="M23" s="127">
        <v>4379552</v>
      </c>
      <c r="N23" s="127">
        <v>3702069</v>
      </c>
      <c r="O23" s="215">
        <v>3414049.32</v>
      </c>
      <c r="P23" s="296">
        <v>1605351</v>
      </c>
      <c r="Q23" s="299">
        <v>1561606.601</v>
      </c>
      <c r="R23" s="202">
        <f t="shared" si="7"/>
        <v>-2.7249118105635453</v>
      </c>
    </row>
    <row r="24" spans="1:18" ht="17.100000000000001" customHeight="1" x14ac:dyDescent="0.2">
      <c r="A24" s="133" t="s">
        <v>38</v>
      </c>
      <c r="B24" s="133">
        <v>333215</v>
      </c>
      <c r="C24" s="134">
        <v>298869</v>
      </c>
      <c r="D24" s="133">
        <v>400015</v>
      </c>
      <c r="E24" s="135">
        <v>525182</v>
      </c>
      <c r="F24" s="127">
        <v>624467</v>
      </c>
      <c r="G24" s="127">
        <v>762244</v>
      </c>
      <c r="H24" s="127">
        <v>950398</v>
      </c>
      <c r="I24" s="127">
        <v>858068</v>
      </c>
      <c r="J24" s="127">
        <v>1741612</v>
      </c>
      <c r="K24" s="127">
        <v>1205718</v>
      </c>
      <c r="L24" s="136">
        <v>1112724</v>
      </c>
      <c r="M24" s="127">
        <v>1793769</v>
      </c>
      <c r="N24" s="127">
        <v>17420259</v>
      </c>
      <c r="O24" s="215">
        <v>2244343.6979999999</v>
      </c>
      <c r="P24" s="296">
        <v>942825</v>
      </c>
      <c r="Q24" s="299">
        <v>1164038.159</v>
      </c>
      <c r="R24" s="301">
        <f t="shared" si="7"/>
        <v>23.462801580356903</v>
      </c>
    </row>
    <row r="25" spans="1:18" ht="17.100000000000001" customHeight="1" x14ac:dyDescent="0.2">
      <c r="A25" s="133" t="s">
        <v>39</v>
      </c>
      <c r="B25" s="133">
        <v>4335837</v>
      </c>
      <c r="C25" s="134">
        <v>3969311</v>
      </c>
      <c r="D25" s="133">
        <v>4078061</v>
      </c>
      <c r="E25" s="135">
        <v>5356296</v>
      </c>
      <c r="F25" s="127">
        <v>6492259</v>
      </c>
      <c r="G25" s="127">
        <v>5791117</v>
      </c>
      <c r="H25" s="127">
        <v>7954904</v>
      </c>
      <c r="I25" s="127">
        <v>9796464</v>
      </c>
      <c r="J25" s="127">
        <v>14510941</v>
      </c>
      <c r="K25" s="127">
        <v>10848148</v>
      </c>
      <c r="L25" s="136">
        <v>14666683</v>
      </c>
      <c r="M25" s="127">
        <v>16429431</v>
      </c>
      <c r="N25" s="127">
        <v>39470543</v>
      </c>
      <c r="O25" s="215">
        <v>17424055.233000003</v>
      </c>
      <c r="P25" s="296">
        <v>6663680</v>
      </c>
      <c r="Q25" s="299">
        <v>6883027.2459999993</v>
      </c>
      <c r="R25" s="201">
        <f t="shared" si="7"/>
        <v>3.2916833641471279</v>
      </c>
    </row>
    <row r="26" spans="1:18" ht="17.100000000000001" customHeight="1" x14ac:dyDescent="0.2">
      <c r="A26" s="197" t="s">
        <v>40</v>
      </c>
      <c r="B26" s="197">
        <v>6928481</v>
      </c>
      <c r="C26" s="198">
        <v>3813409</v>
      </c>
      <c r="D26" s="197">
        <v>4898332</v>
      </c>
      <c r="E26" s="197">
        <v>7813325</v>
      </c>
      <c r="F26" s="197">
        <v>12100276</v>
      </c>
      <c r="G26" s="197">
        <v>13975300</v>
      </c>
      <c r="H26" s="199">
        <v>16116330</v>
      </c>
      <c r="I26" s="199">
        <v>18694022</v>
      </c>
      <c r="J26" s="199">
        <v>21489236</v>
      </c>
      <c r="K26" s="199">
        <v>19289707</v>
      </c>
      <c r="L26" s="200">
        <v>24734154</v>
      </c>
      <c r="M26" s="199">
        <v>29691710</v>
      </c>
      <c r="N26" s="199">
        <v>26699728</v>
      </c>
      <c r="O26" s="216">
        <v>30416294.211999997</v>
      </c>
      <c r="P26" s="295">
        <v>12208089</v>
      </c>
      <c r="Q26" s="300">
        <v>11691970.732999999</v>
      </c>
      <c r="R26" s="202">
        <f t="shared" si="7"/>
        <v>-4.2276745115472281</v>
      </c>
    </row>
    <row r="27" spans="1:18" ht="17.100000000000001" customHeight="1" x14ac:dyDescent="0.2">
      <c r="A27" s="203" t="s">
        <v>5</v>
      </c>
      <c r="B27" s="203">
        <v>2595868</v>
      </c>
      <c r="C27" s="204">
        <v>586807</v>
      </c>
      <c r="D27" s="203">
        <v>813266</v>
      </c>
      <c r="E27" s="205">
        <v>2219741</v>
      </c>
      <c r="F27" s="206">
        <v>4213556</v>
      </c>
      <c r="G27" s="206">
        <v>4296117</v>
      </c>
      <c r="H27" s="206">
        <v>4268704</v>
      </c>
      <c r="I27" s="206">
        <v>4746754</v>
      </c>
      <c r="J27" s="206">
        <v>4551805</v>
      </c>
      <c r="K27" s="206">
        <v>4265401</v>
      </c>
      <c r="L27" s="207">
        <v>6819602</v>
      </c>
      <c r="M27" s="208">
        <v>8474728</v>
      </c>
      <c r="N27" s="208">
        <v>7248447</v>
      </c>
      <c r="O27" s="216">
        <v>9126819.001000002</v>
      </c>
      <c r="P27" s="297">
        <v>3441660</v>
      </c>
      <c r="Q27" s="300">
        <v>2584545.4589999998</v>
      </c>
      <c r="R27" s="202">
        <f t="shared" si="7"/>
        <v>-24.904102700441072</v>
      </c>
    </row>
    <row r="28" spans="1:18" ht="17.100000000000001" customHeight="1" x14ac:dyDescent="0.2">
      <c r="A28" s="133" t="s">
        <v>41</v>
      </c>
      <c r="B28" s="133">
        <v>1125914</v>
      </c>
      <c r="C28" s="134">
        <v>631537</v>
      </c>
      <c r="D28" s="133">
        <v>687073</v>
      </c>
      <c r="E28" s="135">
        <v>917186</v>
      </c>
      <c r="F28" s="127">
        <v>1439681</v>
      </c>
      <c r="G28" s="127">
        <v>1838682</v>
      </c>
      <c r="H28" s="127">
        <v>2296686</v>
      </c>
      <c r="I28" s="127">
        <v>3027358</v>
      </c>
      <c r="J28" s="127">
        <v>3530750</v>
      </c>
      <c r="K28" s="127">
        <v>2619294</v>
      </c>
      <c r="L28" s="136">
        <v>3498846</v>
      </c>
      <c r="M28" s="127">
        <v>4336653</v>
      </c>
      <c r="N28" s="127">
        <v>4353480</v>
      </c>
      <c r="O28" s="215">
        <v>4962556.3550000014</v>
      </c>
      <c r="P28" s="296">
        <v>3441660</v>
      </c>
      <c r="Q28" s="299">
        <v>1991110.1680000001</v>
      </c>
      <c r="R28" s="202">
        <f t="shared" si="7"/>
        <v>-42.146807993816935</v>
      </c>
    </row>
    <row r="29" spans="1:18" ht="17.100000000000001" customHeight="1" x14ac:dyDescent="0.2">
      <c r="A29" s="133" t="s">
        <v>42</v>
      </c>
      <c r="B29" s="133">
        <v>932016</v>
      </c>
      <c r="C29" s="134">
        <v>722503</v>
      </c>
      <c r="D29" s="133">
        <v>868899</v>
      </c>
      <c r="E29" s="135">
        <v>1265361</v>
      </c>
      <c r="F29" s="127">
        <v>1910785</v>
      </c>
      <c r="G29" s="127">
        <v>2506049</v>
      </c>
      <c r="H29" s="127">
        <v>3248464</v>
      </c>
      <c r="I29" s="127">
        <v>3914144</v>
      </c>
      <c r="J29" s="127">
        <v>4807708</v>
      </c>
      <c r="K29" s="127">
        <v>4090112</v>
      </c>
      <c r="L29" s="136">
        <v>5302840</v>
      </c>
      <c r="M29" s="127">
        <v>6453104</v>
      </c>
      <c r="N29" s="127">
        <v>5893331</v>
      </c>
      <c r="O29" s="215">
        <v>6794659.6059999997</v>
      </c>
      <c r="P29" s="296">
        <v>2101014</v>
      </c>
      <c r="Q29" s="299">
        <v>2831687.8659999999</v>
      </c>
      <c r="R29" s="201">
        <f t="shared" si="7"/>
        <v>34.777201199040078</v>
      </c>
    </row>
    <row r="30" spans="1:18" ht="17.100000000000001" customHeight="1" x14ac:dyDescent="0.2">
      <c r="A30" s="133" t="s">
        <v>43</v>
      </c>
      <c r="B30" s="133">
        <v>1370633</v>
      </c>
      <c r="C30" s="134">
        <v>1317301</v>
      </c>
      <c r="D30" s="133">
        <v>1739497</v>
      </c>
      <c r="E30" s="135">
        <v>2354662</v>
      </c>
      <c r="F30" s="127">
        <v>3184391</v>
      </c>
      <c r="G30" s="127">
        <v>3415389</v>
      </c>
      <c r="H30" s="127">
        <v>3736540</v>
      </c>
      <c r="I30" s="127">
        <v>4358555</v>
      </c>
      <c r="J30" s="127">
        <v>5301193</v>
      </c>
      <c r="K30" s="127">
        <v>4948856</v>
      </c>
      <c r="L30" s="136">
        <v>5531251</v>
      </c>
      <c r="M30" s="127">
        <v>5894845</v>
      </c>
      <c r="N30" s="127">
        <v>5177278</v>
      </c>
      <c r="O30" s="215">
        <v>5392148.3900000006</v>
      </c>
      <c r="P30" s="296">
        <v>2566278</v>
      </c>
      <c r="Q30" s="299">
        <v>2372999.202</v>
      </c>
      <c r="R30" s="202">
        <f t="shared" si="7"/>
        <v>-7.5314832609717248</v>
      </c>
    </row>
    <row r="31" spans="1:18" ht="17.100000000000001" customHeight="1" x14ac:dyDescent="0.2">
      <c r="A31" s="133" t="s">
        <v>44</v>
      </c>
      <c r="B31" s="133">
        <v>177640</v>
      </c>
      <c r="C31" s="134">
        <v>115225</v>
      </c>
      <c r="D31" s="133">
        <v>126552</v>
      </c>
      <c r="E31" s="135">
        <v>119370</v>
      </c>
      <c r="F31" s="127">
        <v>149113</v>
      </c>
      <c r="G31" s="127">
        <v>270005</v>
      </c>
      <c r="H31" s="127">
        <v>315722</v>
      </c>
      <c r="I31" s="127">
        <v>403284</v>
      </c>
      <c r="J31" s="127">
        <v>753162</v>
      </c>
      <c r="K31" s="127">
        <v>595522</v>
      </c>
      <c r="L31" s="136">
        <v>675928</v>
      </c>
      <c r="M31" s="127">
        <v>813826</v>
      </c>
      <c r="N31" s="127">
        <v>808296</v>
      </c>
      <c r="O31" s="215">
        <v>845184.72700000007</v>
      </c>
      <c r="P31" s="296">
        <v>2291486</v>
      </c>
      <c r="Q31" s="299">
        <v>432982.89199999999</v>
      </c>
      <c r="R31" s="202">
        <f t="shared" si="7"/>
        <v>-81.104711440523744</v>
      </c>
    </row>
    <row r="32" spans="1:18" ht="17.100000000000001" customHeight="1" x14ac:dyDescent="0.2">
      <c r="A32" s="133" t="s">
        <v>45</v>
      </c>
      <c r="B32" s="133">
        <v>317169</v>
      </c>
      <c r="C32" s="134">
        <v>238903</v>
      </c>
      <c r="D32" s="133">
        <v>300242</v>
      </c>
      <c r="E32" s="135">
        <v>403800</v>
      </c>
      <c r="F32" s="127">
        <v>528145</v>
      </c>
      <c r="G32" s="127">
        <v>645070</v>
      </c>
      <c r="H32" s="127">
        <v>755301</v>
      </c>
      <c r="I32" s="127">
        <v>953992</v>
      </c>
      <c r="J32" s="127">
        <v>1120943</v>
      </c>
      <c r="K32" s="127">
        <v>1002708</v>
      </c>
      <c r="L32" s="136">
        <v>1365535</v>
      </c>
      <c r="M32" s="127">
        <v>1816159</v>
      </c>
      <c r="N32" s="127">
        <v>1387158</v>
      </c>
      <c r="O32" s="215">
        <v>1619069.5679999997</v>
      </c>
      <c r="P32" s="296">
        <v>352879</v>
      </c>
      <c r="Q32" s="299">
        <v>727914.55299999996</v>
      </c>
      <c r="R32" s="201">
        <f t="shared" si="7"/>
        <v>106.27879613125177</v>
      </c>
    </row>
    <row r="33" spans="1:18" ht="17.100000000000001" customHeight="1" x14ac:dyDescent="0.2">
      <c r="A33" s="133" t="s">
        <v>46</v>
      </c>
      <c r="B33" s="133">
        <v>343643</v>
      </c>
      <c r="C33" s="134">
        <v>165680</v>
      </c>
      <c r="D33" s="133">
        <v>328929</v>
      </c>
      <c r="E33" s="135">
        <v>493749</v>
      </c>
      <c r="F33" s="127">
        <v>556012</v>
      </c>
      <c r="G33" s="127">
        <v>711553</v>
      </c>
      <c r="H33" s="127">
        <v>1083668</v>
      </c>
      <c r="I33" s="127">
        <v>1172179</v>
      </c>
      <c r="J33" s="127">
        <v>1306435</v>
      </c>
      <c r="K33" s="127">
        <v>1190586</v>
      </c>
      <c r="L33" s="136">
        <v>1343235</v>
      </c>
      <c r="M33" s="127">
        <v>1662262</v>
      </c>
      <c r="N33" s="127">
        <v>1674611</v>
      </c>
      <c r="O33" s="215">
        <v>1415034.2940000002</v>
      </c>
      <c r="P33" s="296">
        <v>649314</v>
      </c>
      <c r="Q33" s="299">
        <v>619813.41800000006</v>
      </c>
      <c r="R33" s="202">
        <f t="shared" si="7"/>
        <v>-4.5433460544513036</v>
      </c>
    </row>
    <row r="34" spans="1:18" ht="17.100000000000001" customHeight="1" x14ac:dyDescent="0.2">
      <c r="A34" s="133" t="s">
        <v>47</v>
      </c>
      <c r="B34" s="133">
        <v>65596</v>
      </c>
      <c r="C34" s="134">
        <v>35453</v>
      </c>
      <c r="D34" s="133">
        <v>33874</v>
      </c>
      <c r="E34" s="135">
        <v>39456</v>
      </c>
      <c r="F34" s="127">
        <v>118593</v>
      </c>
      <c r="G34" s="127">
        <v>292435</v>
      </c>
      <c r="H34" s="127">
        <v>411244</v>
      </c>
      <c r="I34" s="127">
        <v>117757</v>
      </c>
      <c r="J34" s="127">
        <v>117241</v>
      </c>
      <c r="K34" s="127">
        <v>577227</v>
      </c>
      <c r="L34" s="136">
        <v>196918</v>
      </c>
      <c r="M34" s="127">
        <v>240134</v>
      </c>
      <c r="N34" s="127">
        <v>157128</v>
      </c>
      <c r="O34" s="215">
        <v>260822.27100000004</v>
      </c>
      <c r="P34" s="296">
        <v>695209</v>
      </c>
      <c r="Q34" s="299">
        <v>130917.175</v>
      </c>
      <c r="R34" s="202">
        <f t="shared" si="7"/>
        <v>-81.168659352798926</v>
      </c>
    </row>
    <row r="35" spans="1:18" ht="17.100000000000001" customHeight="1" x14ac:dyDescent="0.2">
      <c r="A35" s="197" t="s">
        <v>48</v>
      </c>
      <c r="B35" s="133">
        <v>199447</v>
      </c>
      <c r="C35" s="134">
        <v>344409</v>
      </c>
      <c r="D35" s="133">
        <v>600071</v>
      </c>
      <c r="E35" s="135">
        <v>465701</v>
      </c>
      <c r="F35" s="127">
        <v>492612</v>
      </c>
      <c r="G35" s="127">
        <v>567345</v>
      </c>
      <c r="H35" s="127">
        <v>507629</v>
      </c>
      <c r="I35" s="127">
        <v>674629</v>
      </c>
      <c r="J35" s="127">
        <v>706571</v>
      </c>
      <c r="K35" s="127">
        <v>666070</v>
      </c>
      <c r="L35" s="136">
        <v>545734</v>
      </c>
      <c r="M35" s="127">
        <v>738559</v>
      </c>
      <c r="N35" s="127">
        <v>990170</v>
      </c>
      <c r="O35" s="215">
        <v>662903.69099999988</v>
      </c>
      <c r="P35" s="298">
        <v>110251</v>
      </c>
      <c r="Q35" s="299">
        <v>185573.03699999998</v>
      </c>
      <c r="R35" s="201">
        <f t="shared" si="7"/>
        <v>68.318688265866058</v>
      </c>
    </row>
    <row r="36" spans="1:18" ht="17.100000000000001" customHeight="1" x14ac:dyDescent="0.2">
      <c r="A36" s="133" t="s">
        <v>49</v>
      </c>
      <c r="B36" s="133">
        <v>199447</v>
      </c>
      <c r="C36" s="134">
        <v>344409</v>
      </c>
      <c r="D36" s="133">
        <v>600071</v>
      </c>
      <c r="E36" s="135">
        <v>465700.78599999996</v>
      </c>
      <c r="F36" s="127">
        <v>492612</v>
      </c>
      <c r="G36" s="127">
        <v>567345</v>
      </c>
      <c r="H36" s="127">
        <v>507629</v>
      </c>
      <c r="I36" s="127">
        <v>674629</v>
      </c>
      <c r="J36" s="127">
        <v>706571</v>
      </c>
      <c r="K36" s="127">
        <v>666070</v>
      </c>
      <c r="L36" s="136">
        <v>545734</v>
      </c>
      <c r="M36" s="127">
        <v>738559</v>
      </c>
      <c r="N36" s="127">
        <v>990170</v>
      </c>
      <c r="O36" s="215">
        <v>662903.69099999988</v>
      </c>
      <c r="P36" s="296">
        <v>301940</v>
      </c>
      <c r="Q36" s="299">
        <v>185573.03699999998</v>
      </c>
      <c r="R36" s="202">
        <f t="shared" si="7"/>
        <v>-38.539763860369611</v>
      </c>
    </row>
    <row r="37" spans="1:18" ht="17.100000000000001" customHeight="1" x14ac:dyDescent="0.25">
      <c r="A37" s="209" t="s">
        <v>50</v>
      </c>
      <c r="B37" s="141">
        <f t="shared" ref="B37:N37" si="8">B27/B13*100</f>
        <v>4.7628140636448633</v>
      </c>
      <c r="C37" s="141">
        <f t="shared" si="8"/>
        <v>1.4174396101145443</v>
      </c>
      <c r="D37" s="141">
        <f t="shared" si="8"/>
        <v>1.5775094021217664</v>
      </c>
      <c r="E37" s="141">
        <f t="shared" si="8"/>
        <v>3.2012559271246834</v>
      </c>
      <c r="F37" s="141">
        <f t="shared" si="8"/>
        <v>4.3198340254373786</v>
      </c>
      <c r="G37" s="141">
        <f t="shared" si="8"/>
        <v>3.6789965614907363</v>
      </c>
      <c r="H37" s="141">
        <f t="shared" si="8"/>
        <v>3.0583328641749414</v>
      </c>
      <c r="I37" s="141">
        <f t="shared" si="8"/>
        <v>2.7911785366945363</v>
      </c>
      <c r="J37" s="141">
        <f t="shared" si="8"/>
        <v>2.2537752278041978</v>
      </c>
      <c r="K37" s="141">
        <f t="shared" si="8"/>
        <v>3.0266435753225389</v>
      </c>
      <c r="L37" s="141">
        <f t="shared" si="8"/>
        <v>3.6764768394669036</v>
      </c>
      <c r="M37" s="141">
        <f t="shared" si="8"/>
        <v>3.5189196228713215</v>
      </c>
      <c r="N37" s="141">
        <f t="shared" si="8"/>
        <v>3.0644036928031908</v>
      </c>
      <c r="O37" s="141">
        <f t="shared" ref="O37:Q37" si="9">O27/O13*100</f>
        <v>3.6267827105173152</v>
      </c>
      <c r="P37" s="237">
        <f t="shared" ref="P37" si="10">SUM(P27/P3)*100</f>
        <v>3.2831658576850833</v>
      </c>
      <c r="Q37" s="251">
        <f t="shared" si="9"/>
        <v>2.6105279655250313</v>
      </c>
      <c r="R37" s="202">
        <f t="shared" si="7"/>
        <v>-20.487478285191479</v>
      </c>
    </row>
    <row r="38" spans="1:18" ht="17.100000000000001" customHeight="1" x14ac:dyDescent="0.2">
      <c r="A38" s="210" t="s">
        <v>51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</row>
  </sheetData>
  <mergeCells count="1">
    <mergeCell ref="A1:R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R8 R3:R5 P9:Q11 R6:R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L10" sqref="L10"/>
    </sheetView>
  </sheetViews>
  <sheetFormatPr defaultRowHeight="14.25" x14ac:dyDescent="0.25"/>
  <cols>
    <col min="1" max="1" width="4.5" style="139" customWidth="1"/>
    <col min="2" max="2" width="61.25" style="138" customWidth="1"/>
    <col min="3" max="3" width="12.25" style="138" customWidth="1"/>
    <col min="4" max="4" width="11.875" style="138" customWidth="1"/>
    <col min="5" max="5" width="11.25" style="138" customWidth="1"/>
    <col min="6" max="6" width="11.375" style="140" customWidth="1"/>
    <col min="7" max="7" width="11.5" style="140" customWidth="1"/>
    <col min="8" max="8" width="11.75" style="138" customWidth="1"/>
    <col min="9" max="16384" width="9" style="138"/>
  </cols>
  <sheetData>
    <row r="1" spans="1:8" s="253" customFormat="1" ht="23.25" customHeight="1" x14ac:dyDescent="0.25">
      <c r="A1" s="287" t="s">
        <v>175</v>
      </c>
      <c r="B1" s="288"/>
      <c r="C1" s="288"/>
      <c r="D1" s="288"/>
      <c r="E1" s="288"/>
      <c r="F1" s="288"/>
      <c r="G1" s="288"/>
      <c r="H1" s="288"/>
    </row>
    <row r="2" spans="1:8" s="253" customFormat="1" ht="27.75" customHeight="1" x14ac:dyDescent="0.25">
      <c r="A2" s="289" t="s">
        <v>13</v>
      </c>
      <c r="B2" s="289"/>
      <c r="C2" s="289"/>
      <c r="D2" s="289"/>
      <c r="E2" s="289"/>
      <c r="F2" s="289"/>
      <c r="G2" s="289"/>
      <c r="H2" s="289"/>
    </row>
    <row r="3" spans="1:8" s="253" customFormat="1" ht="27.75" customHeight="1" x14ac:dyDescent="0.25">
      <c r="A3" s="290" t="s">
        <v>14</v>
      </c>
      <c r="B3" s="290"/>
      <c r="C3" s="291" t="s">
        <v>180</v>
      </c>
      <c r="D3" s="291"/>
      <c r="E3" s="291"/>
      <c r="F3" s="291" t="s">
        <v>181</v>
      </c>
      <c r="G3" s="291"/>
      <c r="H3" s="291"/>
    </row>
    <row r="4" spans="1:8" s="253" customFormat="1" ht="31.5" customHeight="1" x14ac:dyDescent="0.25">
      <c r="A4" s="290"/>
      <c r="B4" s="290"/>
      <c r="C4" s="254" t="s">
        <v>1</v>
      </c>
      <c r="D4" s="254" t="s">
        <v>0</v>
      </c>
      <c r="E4" s="255" t="s">
        <v>3</v>
      </c>
      <c r="F4" s="254" t="s">
        <v>1</v>
      </c>
      <c r="G4" s="254" t="s">
        <v>0</v>
      </c>
      <c r="H4" s="254" t="s">
        <v>3</v>
      </c>
    </row>
    <row r="5" spans="1:8" s="253" customFormat="1" ht="24.95" customHeight="1" x14ac:dyDescent="0.25">
      <c r="A5" s="286" t="s">
        <v>15</v>
      </c>
      <c r="B5" s="286"/>
      <c r="C5" s="256">
        <v>104827479</v>
      </c>
      <c r="D5" s="256">
        <v>62734682</v>
      </c>
      <c r="E5" s="257">
        <f>D5-C5</f>
        <v>-42092797</v>
      </c>
      <c r="F5" s="258">
        <v>99004703</v>
      </c>
      <c r="G5" s="259">
        <v>67391318</v>
      </c>
      <c r="H5" s="257">
        <f t="shared" ref="H5:H16" si="0">SUM(G5-F5)</f>
        <v>-31613385</v>
      </c>
    </row>
    <row r="6" spans="1:8" s="253" customFormat="1" ht="22.5" customHeight="1" x14ac:dyDescent="0.25">
      <c r="A6" s="260">
        <v>61</v>
      </c>
      <c r="B6" s="261" t="s">
        <v>12</v>
      </c>
      <c r="C6" s="262">
        <v>324396</v>
      </c>
      <c r="D6" s="262">
        <v>3630293</v>
      </c>
      <c r="E6" s="263">
        <f>D6-C6</f>
        <v>3305897</v>
      </c>
      <c r="F6" s="245">
        <v>377797.11000000004</v>
      </c>
      <c r="G6" s="246">
        <v>4128441.65</v>
      </c>
      <c r="H6" s="292">
        <f>SUM(G6-F6)</f>
        <v>3750644.54</v>
      </c>
    </row>
    <row r="7" spans="1:8" s="253" customFormat="1" ht="24.95" customHeight="1" x14ac:dyDescent="0.25">
      <c r="A7" s="265">
        <v>87</v>
      </c>
      <c r="B7" s="266" t="s">
        <v>9</v>
      </c>
      <c r="C7" s="267">
        <v>6498135</v>
      </c>
      <c r="D7" s="267">
        <v>6894123</v>
      </c>
      <c r="E7" s="267">
        <f t="shared" ref="E7" si="1">D7-C7</f>
        <v>395988</v>
      </c>
      <c r="F7" s="247">
        <v>5769301.591</v>
      </c>
      <c r="G7" s="248">
        <v>7760463.9919999987</v>
      </c>
      <c r="H7" s="267">
        <f t="shared" ref="H7" si="2">SUM(G7-F7)</f>
        <v>1991162.4009999987</v>
      </c>
    </row>
    <row r="8" spans="1:8" s="253" customFormat="1" ht="23.25" customHeight="1" x14ac:dyDescent="0.25">
      <c r="A8" s="260">
        <v>71</v>
      </c>
      <c r="B8" s="261" t="s">
        <v>174</v>
      </c>
      <c r="C8" s="262">
        <v>7832177</v>
      </c>
      <c r="D8" s="262">
        <v>3638576</v>
      </c>
      <c r="E8" s="270">
        <f>D8-C8</f>
        <v>-4193601</v>
      </c>
      <c r="F8" s="245">
        <v>2292961.2999999998</v>
      </c>
      <c r="G8" s="246">
        <v>4281650.4890000001</v>
      </c>
      <c r="H8" s="264">
        <f>SUM(G8-F8)</f>
        <v>1988689.1890000002</v>
      </c>
    </row>
    <row r="9" spans="1:8" s="253" customFormat="1" ht="24.95" customHeight="1" x14ac:dyDescent="0.25">
      <c r="A9" s="260">
        <v>62</v>
      </c>
      <c r="B9" s="261" t="s">
        <v>11</v>
      </c>
      <c r="C9" s="262">
        <v>624548</v>
      </c>
      <c r="D9" s="262">
        <v>2403493</v>
      </c>
      <c r="E9" s="263">
        <f t="shared" ref="E9:E16" si="3">D9-C9</f>
        <v>1778945</v>
      </c>
      <c r="F9" s="245">
        <v>761519.99099999992</v>
      </c>
      <c r="G9" s="246">
        <v>2660775.3289999999</v>
      </c>
      <c r="H9" s="264">
        <f t="shared" si="0"/>
        <v>1899255.338</v>
      </c>
    </row>
    <row r="10" spans="1:8" s="253" customFormat="1" ht="24.95" customHeight="1" x14ac:dyDescent="0.25">
      <c r="A10" s="260">
        <v>73</v>
      </c>
      <c r="B10" s="261" t="s">
        <v>184</v>
      </c>
      <c r="C10" s="293">
        <v>1110479</v>
      </c>
      <c r="D10" s="294">
        <v>1456674</v>
      </c>
      <c r="E10" s="263">
        <f t="shared" si="3"/>
        <v>346195</v>
      </c>
      <c r="F10" s="245">
        <v>1100031.2120000001</v>
      </c>
      <c r="G10" s="246">
        <v>2721275.1159999999</v>
      </c>
      <c r="H10" s="264">
        <f t="shared" si="0"/>
        <v>1621243.9039999999</v>
      </c>
    </row>
    <row r="11" spans="1:8" s="253" customFormat="1" ht="24.95" customHeight="1" x14ac:dyDescent="0.25">
      <c r="A11" s="260">
        <v>29</v>
      </c>
      <c r="B11" s="261" t="s">
        <v>99</v>
      </c>
      <c r="C11" s="268">
        <v>2246384</v>
      </c>
      <c r="D11" s="269">
        <v>263856</v>
      </c>
      <c r="E11" s="270">
        <f t="shared" si="3"/>
        <v>-1982528</v>
      </c>
      <c r="F11" s="271">
        <v>2407384</v>
      </c>
      <c r="G11" s="272">
        <v>248450</v>
      </c>
      <c r="H11" s="273">
        <f t="shared" si="0"/>
        <v>-2158934</v>
      </c>
    </row>
    <row r="12" spans="1:8" s="253" customFormat="1" ht="24.95" customHeight="1" x14ac:dyDescent="0.25">
      <c r="A12" s="260">
        <v>72</v>
      </c>
      <c r="B12" s="261" t="s">
        <v>7</v>
      </c>
      <c r="C12" s="268">
        <v>7626953</v>
      </c>
      <c r="D12" s="269">
        <v>4690985</v>
      </c>
      <c r="E12" s="270">
        <f t="shared" ref="E12" si="4">D12-C12</f>
        <v>-2935968</v>
      </c>
      <c r="F12" s="271">
        <v>7353324</v>
      </c>
      <c r="G12" s="272">
        <v>4237273</v>
      </c>
      <c r="H12" s="273">
        <f>SUM(G12-F12)</f>
        <v>-3116051</v>
      </c>
    </row>
    <row r="13" spans="1:8" s="253" customFormat="1" ht="24.95" customHeight="1" x14ac:dyDescent="0.25">
      <c r="A13" s="260">
        <v>85</v>
      </c>
      <c r="B13" s="261" t="s">
        <v>8</v>
      </c>
      <c r="C13" s="274">
        <v>6862559</v>
      </c>
      <c r="D13" s="274">
        <v>3701754</v>
      </c>
      <c r="E13" s="270">
        <f>D13-C13</f>
        <v>-3160805</v>
      </c>
      <c r="F13" s="275">
        <v>7316336</v>
      </c>
      <c r="G13" s="275">
        <v>4063931</v>
      </c>
      <c r="H13" s="273">
        <f>SUM(G13-F13)</f>
        <v>-3252405</v>
      </c>
    </row>
    <row r="14" spans="1:8" s="253" customFormat="1" ht="24.95" customHeight="1" x14ac:dyDescent="0.25">
      <c r="A14" s="260">
        <v>39</v>
      </c>
      <c r="B14" s="261" t="s">
        <v>122</v>
      </c>
      <c r="C14" s="268">
        <v>5854494</v>
      </c>
      <c r="D14" s="269">
        <v>2203722</v>
      </c>
      <c r="E14" s="270">
        <f>D14-C14</f>
        <v>-3650772</v>
      </c>
      <c r="F14" s="271">
        <v>5996747</v>
      </c>
      <c r="G14" s="272">
        <v>2539590</v>
      </c>
      <c r="H14" s="273">
        <f t="shared" ref="H14" si="5">SUM(G14-F14)</f>
        <v>-3457157</v>
      </c>
    </row>
    <row r="15" spans="1:8" s="253" customFormat="1" ht="24.95" customHeight="1" x14ac:dyDescent="0.25">
      <c r="A15" s="260">
        <v>84</v>
      </c>
      <c r="B15" s="261" t="s">
        <v>16</v>
      </c>
      <c r="C15" s="268">
        <v>12318246</v>
      </c>
      <c r="D15" s="269">
        <v>5310592</v>
      </c>
      <c r="E15" s="270">
        <f t="shared" si="3"/>
        <v>-7007654</v>
      </c>
      <c r="F15" s="271">
        <v>11730618</v>
      </c>
      <c r="G15" s="272">
        <v>5773189</v>
      </c>
      <c r="H15" s="273">
        <f t="shared" si="0"/>
        <v>-5957429</v>
      </c>
    </row>
    <row r="16" spans="1:8" s="253" customFormat="1" ht="24.95" customHeight="1" x14ac:dyDescent="0.25">
      <c r="A16" s="260">
        <v>27</v>
      </c>
      <c r="B16" s="261" t="s">
        <v>6</v>
      </c>
      <c r="C16" s="268">
        <v>22943477</v>
      </c>
      <c r="D16" s="269">
        <v>2686761</v>
      </c>
      <c r="E16" s="270">
        <f t="shared" si="3"/>
        <v>-20256716</v>
      </c>
      <c r="F16" s="271">
        <v>22839652</v>
      </c>
      <c r="G16" s="272">
        <v>2315546</v>
      </c>
      <c r="H16" s="273">
        <f t="shared" si="0"/>
        <v>-20524106</v>
      </c>
    </row>
    <row r="24" spans="3:5" x14ac:dyDescent="0.25">
      <c r="C24" s="140"/>
    </row>
    <row r="28" spans="3:5" x14ac:dyDescent="0.25">
      <c r="E28" s="138" t="s">
        <v>121</v>
      </c>
    </row>
  </sheetData>
  <mergeCells count="6">
    <mergeCell ref="A5:B5"/>
    <mergeCell ref="A1:H1"/>
    <mergeCell ref="A2:H2"/>
    <mergeCell ref="A3:B4"/>
    <mergeCell ref="C3:E3"/>
    <mergeCell ref="F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H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Toplam</vt:lpstr>
      <vt:lpstr>Otomobil</vt:lpstr>
      <vt:lpstr>2013-2014 İthalat İhracat</vt:lpstr>
      <vt:lpstr>Dış Ticaret Sınıf Verileri </vt:lpstr>
      <vt:lpstr>2000-2014 Dış Ticaret</vt:lpstr>
      <vt:lpstr>Dış Ticaret Dengesi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Tezer</dc:creator>
  <cp:lastModifiedBy>Yesim Ozenc</cp:lastModifiedBy>
  <cp:lastPrinted>2014-06-30T08:43:32Z</cp:lastPrinted>
  <dcterms:created xsi:type="dcterms:W3CDTF">2011-05-05T08:40:07Z</dcterms:created>
  <dcterms:modified xsi:type="dcterms:W3CDTF">2014-06-30T08:51:25Z</dcterms:modified>
</cp:coreProperties>
</file>